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iotti\Desktop\IFSUL\QUADRA\ARQUIVOS PARA CD\ANEXO IX - Planilhas de orçamento e cronograma para preenchimento das empresas\"/>
    </mc:Choice>
  </mc:AlternateContent>
  <xr:revisionPtr revIDLastSave="0" documentId="13_ncr:1_{08CD165F-1C0A-4FE4-85C2-CA8DCAC3BE43}" xr6:coauthVersionLast="45" xr6:coauthVersionMax="45" xr10:uidLastSave="{00000000-0000-0000-0000-000000000000}"/>
  <bookViews>
    <workbookView xWindow="-120" yWindow="-120" windowWidth="29040" windowHeight="15840" tabRatio="972" xr2:uid="{00000000-000D-0000-FFFF-FFFF00000000}"/>
  </bookViews>
  <sheets>
    <sheet name="ORÇAMENTO SETEMBR 2019" sheetId="21" r:id="rId1"/>
    <sheet name="Cronograma" sheetId="19" r:id="rId2"/>
  </sheets>
  <definedNames>
    <definedName name="_xlnm.Print_Area" localSheetId="1">Cronograma!$A$1:$I$42</definedName>
    <definedName name="_xlnm.Print_Area" localSheetId="0">'ORÇAMENTO SETEMBR 2019'!$A$1:$M$101</definedName>
    <definedName name="_xlnm.Print_Titles" localSheetId="0">'ORÇAMENTO SETEMBR 2019'!$1:$15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21" l="1"/>
  <c r="K18" i="21"/>
  <c r="K21" i="21"/>
  <c r="K22" i="21"/>
  <c r="K23" i="21"/>
  <c r="K26" i="21"/>
  <c r="K28" i="21"/>
  <c r="K30" i="21"/>
  <c r="K34" i="21"/>
  <c r="K36" i="21"/>
  <c r="K39" i="21"/>
  <c r="K40" i="21"/>
  <c r="K41" i="21"/>
  <c r="K44" i="21"/>
  <c r="K46" i="21"/>
  <c r="K47" i="21"/>
  <c r="K48" i="21"/>
  <c r="K52" i="21"/>
  <c r="K56" i="21"/>
  <c r="K60" i="21"/>
  <c r="K61" i="21"/>
  <c r="K62" i="21"/>
  <c r="K63" i="21"/>
  <c r="K67" i="21"/>
  <c r="K70" i="21"/>
  <c r="K71" i="21"/>
  <c r="K73" i="21"/>
  <c r="K74" i="21"/>
  <c r="K75" i="21"/>
  <c r="K77" i="21"/>
  <c r="K78" i="21"/>
  <c r="K79" i="21"/>
  <c r="K80" i="21"/>
  <c r="K81" i="21"/>
  <c r="K82" i="21"/>
  <c r="K83" i="21"/>
  <c r="H44" i="21" l="1"/>
  <c r="G44" i="21"/>
  <c r="E44" i="21"/>
  <c r="H22" i="21"/>
  <c r="G22" i="21"/>
  <c r="E22" i="21"/>
  <c r="H21" i="21"/>
  <c r="G21" i="21"/>
  <c r="I21" i="21" s="1"/>
  <c r="I44" i="21" l="1"/>
  <c r="J44" i="21" s="1"/>
  <c r="L44" i="21" s="1"/>
  <c r="I22" i="21"/>
  <c r="J22" i="21" s="1"/>
  <c r="L22" i="21" s="1"/>
  <c r="J21" i="21"/>
  <c r="L21" i="21" s="1"/>
  <c r="I17" i="19" l="1"/>
  <c r="H18" i="21" l="1"/>
  <c r="G18" i="21"/>
  <c r="E18" i="21"/>
  <c r="I18" i="21" l="1"/>
  <c r="J18" i="21" s="1"/>
  <c r="L18" i="21" s="1"/>
  <c r="E83" i="21" l="1"/>
  <c r="E82" i="21"/>
  <c r="G83" i="21"/>
  <c r="H83" i="21"/>
  <c r="H82" i="21"/>
  <c r="G82" i="21"/>
  <c r="H80" i="21"/>
  <c r="G80" i="21"/>
  <c r="E80" i="21"/>
  <c r="H75" i="21"/>
  <c r="G75" i="21"/>
  <c r="E75" i="21"/>
  <c r="H61" i="21"/>
  <c r="H62" i="21"/>
  <c r="H63" i="21"/>
  <c r="H60" i="21"/>
  <c r="I75" i="21" l="1"/>
  <c r="J75" i="21" s="1"/>
  <c r="L75" i="21" s="1"/>
  <c r="I80" i="21"/>
  <c r="J80" i="21" s="1"/>
  <c r="L80" i="21" s="1"/>
  <c r="I83" i="21"/>
  <c r="J83" i="21" s="1"/>
  <c r="L83" i="21" s="1"/>
  <c r="I82" i="21"/>
  <c r="J82" i="21" s="1"/>
  <c r="L82" i="21" s="1"/>
  <c r="G63" i="21" l="1"/>
  <c r="E63" i="21"/>
  <c r="E62" i="21"/>
  <c r="E61" i="21"/>
  <c r="E60" i="21"/>
  <c r="H48" i="21"/>
  <c r="G48" i="21"/>
  <c r="E48" i="21"/>
  <c r="I48" i="21" l="1"/>
  <c r="J48" i="21" s="1"/>
  <c r="L48" i="21" s="1"/>
  <c r="I63" i="21"/>
  <c r="G61" i="21"/>
  <c r="I61" i="21" s="1"/>
  <c r="G62" i="21"/>
  <c r="I62" i="21" s="1"/>
  <c r="G60" i="21"/>
  <c r="I60" i="21" s="1"/>
  <c r="J60" i="21" l="1"/>
  <c r="L60" i="21" s="1"/>
  <c r="J62" i="21"/>
  <c r="L62" i="21" s="1"/>
  <c r="J61" i="21"/>
  <c r="L61" i="21" s="1"/>
  <c r="J63" i="21"/>
  <c r="L63" i="21" s="1"/>
  <c r="H56" i="21"/>
  <c r="E56" i="21"/>
  <c r="G56" i="21"/>
  <c r="I56" i="21" l="1"/>
  <c r="J56" i="21" s="1"/>
  <c r="L56" i="21" s="1"/>
  <c r="M57" i="21"/>
  <c r="H17" i="19" s="1"/>
  <c r="F17" i="19" s="1"/>
  <c r="I13" i="19" l="1"/>
  <c r="I14" i="19"/>
  <c r="I15" i="19"/>
  <c r="I16" i="19"/>
  <c r="I18" i="19"/>
  <c r="I19" i="19"/>
  <c r="I12" i="19"/>
  <c r="H77" i="21" l="1"/>
  <c r="H78" i="21"/>
  <c r="H79" i="21"/>
  <c r="H81" i="21"/>
  <c r="G77" i="21"/>
  <c r="G78" i="21"/>
  <c r="G79" i="21"/>
  <c r="G81" i="21"/>
  <c r="E74" i="21"/>
  <c r="E77" i="21"/>
  <c r="E78" i="21"/>
  <c r="E79" i="21"/>
  <c r="E81" i="21"/>
  <c r="H74" i="21"/>
  <c r="G74" i="21"/>
  <c r="H70" i="21"/>
  <c r="H71" i="21"/>
  <c r="G70" i="21"/>
  <c r="G71" i="21"/>
  <c r="E70" i="21"/>
  <c r="E71" i="21"/>
  <c r="E67" i="21"/>
  <c r="E52" i="21"/>
  <c r="H40" i="21"/>
  <c r="G40" i="21"/>
  <c r="E40" i="21"/>
  <c r="H36" i="21"/>
  <c r="G36" i="21"/>
  <c r="E36" i="21"/>
  <c r="H34" i="21"/>
  <c r="G34" i="21"/>
  <c r="E34" i="21"/>
  <c r="E30" i="21"/>
  <c r="H28" i="21"/>
  <c r="G28" i="21"/>
  <c r="E28" i="21"/>
  <c r="H26" i="21"/>
  <c r="G26" i="21"/>
  <c r="E26" i="21"/>
  <c r="H23" i="21"/>
  <c r="G23" i="21"/>
  <c r="E23" i="21"/>
  <c r="I40" i="21" l="1"/>
  <c r="J40" i="21" s="1"/>
  <c r="L40" i="21" s="1"/>
  <c r="I77" i="21"/>
  <c r="J77" i="21" s="1"/>
  <c r="L77" i="21" s="1"/>
  <c r="I74" i="21"/>
  <c r="J74" i="21" s="1"/>
  <c r="L74" i="21" s="1"/>
  <c r="I81" i="21"/>
  <c r="J81" i="21" s="1"/>
  <c r="L81" i="21" s="1"/>
  <c r="I79" i="21"/>
  <c r="J79" i="21" s="1"/>
  <c r="L79" i="21" s="1"/>
  <c r="I78" i="21"/>
  <c r="J78" i="21" s="1"/>
  <c r="I71" i="21"/>
  <c r="J71" i="21" s="1"/>
  <c r="L71" i="21" s="1"/>
  <c r="I70" i="21"/>
  <c r="J70" i="21" s="1"/>
  <c r="L70" i="21" s="1"/>
  <c r="I36" i="21"/>
  <c r="J36" i="21" s="1"/>
  <c r="L36" i="21" s="1"/>
  <c r="I34" i="21"/>
  <c r="I28" i="21"/>
  <c r="J28" i="21" s="1"/>
  <c r="L28" i="21" s="1"/>
  <c r="L78" i="21" l="1"/>
  <c r="J34" i="21"/>
  <c r="L34" i="21" s="1"/>
  <c r="M31" i="21" s="1"/>
  <c r="H13" i="19" l="1"/>
  <c r="E39" i="21"/>
  <c r="E41" i="21"/>
  <c r="G41" i="21"/>
  <c r="H39" i="21" l="1"/>
  <c r="G39" i="21"/>
  <c r="I39" i="21" s="1"/>
  <c r="J39" i="21" s="1"/>
  <c r="I41" i="21"/>
  <c r="H41" i="21"/>
  <c r="J41" i="21" l="1"/>
  <c r="L41" i="21" s="1"/>
  <c r="L39" i="21"/>
  <c r="M37" i="21" l="1"/>
  <c r="G73" i="21"/>
  <c r="H14" i="19" l="1"/>
  <c r="G30" i="21"/>
  <c r="G46" i="21"/>
  <c r="G67" i="21"/>
  <c r="E46" i="21" l="1"/>
  <c r="I46" i="21" s="1"/>
  <c r="J46" i="21" s="1"/>
  <c r="L46" i="21" s="1"/>
  <c r="H46" i="21"/>
  <c r="G47" i="21"/>
  <c r="I67" i="21"/>
  <c r="H67" i="21"/>
  <c r="E47" i="21"/>
  <c r="G52" i="21"/>
  <c r="J67" i="21" l="1"/>
  <c r="L67" i="21" s="1"/>
  <c r="M64" i="21" s="1"/>
  <c r="H18" i="19" s="1"/>
  <c r="H47" i="21"/>
  <c r="I47" i="21"/>
  <c r="J47" i="21" s="1"/>
  <c r="L47" i="21" s="1"/>
  <c r="I23" i="21"/>
  <c r="J23" i="21" s="1"/>
  <c r="L23" i="21" s="1"/>
  <c r="H52" i="21"/>
  <c r="I30" i="21"/>
  <c r="H30" i="21"/>
  <c r="I26" i="21"/>
  <c r="J26" i="21" s="1"/>
  <c r="L26" i="21" s="1"/>
  <c r="I52" i="21"/>
  <c r="J52" i="21" s="1"/>
  <c r="L52" i="21" s="1"/>
  <c r="M49" i="21" s="1"/>
  <c r="M42" i="21" l="1"/>
  <c r="H15" i="19" s="1"/>
  <c r="H16" i="19"/>
  <c r="J30" i="21"/>
  <c r="L30" i="21" s="1"/>
  <c r="M16" i="21" s="1"/>
  <c r="B16" i="19" l="1"/>
  <c r="D16" i="19"/>
  <c r="B15" i="19"/>
  <c r="D15" i="19"/>
  <c r="H12" i="19"/>
  <c r="F16" i="19"/>
  <c r="B14" i="19"/>
  <c r="F14" i="19"/>
  <c r="D14" i="19"/>
  <c r="F15" i="19" l="1"/>
  <c r="F13" i="19"/>
  <c r="B13" i="19"/>
  <c r="D13" i="19"/>
  <c r="B12" i="19"/>
  <c r="F12" i="19"/>
  <c r="D12" i="19"/>
  <c r="F18" i="19" l="1"/>
  <c r="D18" i="19"/>
  <c r="S15" i="19"/>
  <c r="T15" i="19" s="1"/>
  <c r="S12" i="19"/>
  <c r="T12" i="19" s="1"/>
  <c r="B18" i="19" l="1"/>
  <c r="S18" i="19" l="1"/>
  <c r="T18" i="19" s="1"/>
  <c r="H73" i="21" l="1"/>
  <c r="E73" i="21"/>
  <c r="I73" i="21" s="1"/>
  <c r="J73" i="21" s="1"/>
  <c r="L73" i="21" s="1"/>
  <c r="M68" i="21" s="1"/>
  <c r="M84" i="21" s="1"/>
  <c r="H19" i="19" l="1"/>
  <c r="D19" i="19" l="1"/>
  <c r="B19" i="19"/>
  <c r="F19" i="19"/>
  <c r="S19" i="19" l="1"/>
  <c r="T19" i="19" s="1"/>
  <c r="B20" i="19" l="1"/>
  <c r="D20" i="19"/>
  <c r="F20" i="19"/>
  <c r="H21" i="19"/>
  <c r="H20" i="19" l="1"/>
  <c r="G20" i="19" s="1"/>
  <c r="B21" i="19"/>
  <c r="D21" i="19" s="1"/>
  <c r="F21" i="19" s="1"/>
  <c r="E20" i="19" l="1"/>
  <c r="C20" i="19"/>
  <c r="C21" i="19" s="1"/>
  <c r="I20" i="19" l="1"/>
  <c r="E21" i="19"/>
  <c r="G21" i="19" s="1"/>
</calcChain>
</file>

<file path=xl/sharedStrings.xml><?xml version="1.0" encoding="utf-8"?>
<sst xmlns="http://schemas.openxmlformats.org/spreadsheetml/2006/main" count="180" uniqueCount="143">
  <si>
    <t>Davison Guimarães Sopeña</t>
  </si>
  <si>
    <t>CREA/RS 49868</t>
  </si>
  <si>
    <t>19. 1. 4. MEIO-FIO</t>
  </si>
  <si>
    <t>21. 1. ADMINISTRAÇÃO DA OBRA</t>
  </si>
  <si>
    <t>Custo Unit. Total</t>
  </si>
  <si>
    <t>Mão-de-Obra</t>
  </si>
  <si>
    <t>Material</t>
  </si>
  <si>
    <t>BDI</t>
  </si>
  <si>
    <t>Item/Descrição</t>
  </si>
  <si>
    <t>Qtd.</t>
  </si>
  <si>
    <t>Un</t>
  </si>
  <si>
    <t>Valor</t>
  </si>
  <si>
    <t>%</t>
  </si>
  <si>
    <t>17. PINTURA</t>
  </si>
  <si>
    <t>TOTAL DO ORÇAMENTO</t>
  </si>
  <si>
    <t xml:space="preserve">Custo Direto </t>
  </si>
  <si>
    <t>Custo Unitário</t>
  </si>
  <si>
    <t>Custo Parcial</t>
  </si>
  <si>
    <t>Planilha de Orçamento - GLOBAL</t>
  </si>
  <si>
    <t>Sub-Total do Item</t>
  </si>
  <si>
    <t>Total do Item</t>
  </si>
  <si>
    <r>
      <t xml:space="preserve">Cliente: </t>
    </r>
    <r>
      <rPr>
        <sz val="12"/>
        <color indexed="8"/>
        <rFont val="Arial"/>
        <family val="2"/>
      </rPr>
      <t>Instituto Federal Sul-Rio-Grandense</t>
    </r>
  </si>
  <si>
    <t>BDI =</t>
  </si>
  <si>
    <t>MEC/SETEC</t>
  </si>
  <si>
    <t>INSTITUTO FEDERAL SUL-RIO-GRANDENSE</t>
  </si>
  <si>
    <t>DIRETORIA DE PROJETOS E OBRAS</t>
  </si>
  <si>
    <t>ITEM</t>
  </si>
  <si>
    <t>TOTAL</t>
  </si>
  <si>
    <t>VALOR</t>
  </si>
  <si>
    <t>17.   PINTURA</t>
  </si>
  <si>
    <t>Total  da Etapa</t>
  </si>
  <si>
    <t>Total Acumulado</t>
  </si>
  <si>
    <t>30 dias</t>
  </si>
  <si>
    <t>60 dias</t>
  </si>
  <si>
    <t xml:space="preserve"> 2.   SERVIÇOS PRELIMINARES / TÉCNICOS</t>
  </si>
  <si>
    <t>21.   GERENCIAMENTO DE OBRAS / FISCALIZAÇÃO</t>
  </si>
  <si>
    <t>24. PISO</t>
  </si>
  <si>
    <t>90 dias</t>
  </si>
  <si>
    <t xml:space="preserve"> 3.   MOVIMENTO DE TERRA</t>
  </si>
  <si>
    <t xml:space="preserve"> 4.   INFRA-ESTRUTURA / FUNDAÇÕES SIMPLES</t>
  </si>
  <si>
    <t>19.   PAISAGISMO / URBANIZAÇÃO</t>
  </si>
  <si>
    <t>24.   PISO</t>
  </si>
  <si>
    <t>Inst. Fed. de Educ., Ciencia e Tecnol. Sul-rio-grandense</t>
  </si>
  <si>
    <t>CNPJ 10.729.992/0001-46</t>
  </si>
  <si>
    <t xml:space="preserve"> email: dpo@ifsul.edu.br / dpo_cproj@ifsul.edu.br</t>
  </si>
  <si>
    <t xml:space="preserve"> 2. 9. LOCAÇÃO DA OBRA</t>
  </si>
  <si>
    <t>.1  LOCACAO DE OBRA POR M2 CONSTRUIDO</t>
  </si>
  <si>
    <t>M2</t>
  </si>
  <si>
    <t>M3</t>
  </si>
  <si>
    <t xml:space="preserve"> 3. 2. ATERROS</t>
  </si>
  <si>
    <t xml:space="preserve">M </t>
  </si>
  <si>
    <t>24. 2. CONTRAPISO</t>
  </si>
  <si>
    <t>21. 1. 1. DESPESAS COM PESSOAL</t>
  </si>
  <si>
    <t>24. 4. CONCRETO</t>
  </si>
  <si>
    <t xml:space="preserve"> 2. 5. INSTALAÇÃO DO CANTEIRO DE OBRAS</t>
  </si>
  <si>
    <t>ME</t>
  </si>
  <si>
    <t xml:space="preserve"> 2. 6. TAPUMES</t>
  </si>
  <si>
    <t>19. PAISAGISMO/URBANIZAÇÃO</t>
  </si>
  <si>
    <t>19. 1. PASSEIOS/CALÇADAS</t>
  </si>
  <si>
    <t>21. GERENCIAMENTO DE OBRAS/FISCALIZAÇÃO</t>
  </si>
  <si>
    <t>.2  ARMADURA CA-50 MEDIA 1/4 A 3/8-6,35 A 9,53MM</t>
  </si>
  <si>
    <t xml:space="preserve"> 4. 3. VIGAS DE BALDRAME</t>
  </si>
  <si>
    <t xml:space="preserve">Rua Gonçalves Chaves, nº 3218, Centro, Pelotas/RS - Fone 53 - 3026-6211  </t>
  </si>
  <si>
    <t xml:space="preserve"> 2. 5. 1. BARRACÕES</t>
  </si>
  <si>
    <t xml:space="preserve"> 2. 6. 3. TELA DE POLIETILENO</t>
  </si>
  <si>
    <t>Engenheiro Civil</t>
  </si>
  <si>
    <t xml:space="preserve"> 2. 7. PLACAS DE IDENTIFICAÇÃO DE OBRAS</t>
  </si>
  <si>
    <t xml:space="preserve"> 3. 2. 1. NIVELAMENTO E COMPACTAÇÃO DO TERRENO</t>
  </si>
  <si>
    <t>.3  ARMADURA CA-60 MEDIA 5,0 A 6,0MM</t>
  </si>
  <si>
    <t>.4  CONCRETO FCK 30MPA - PREPARO, LANÇAMENTO E CURA</t>
  </si>
  <si>
    <t>24. 1. PREPARAÇÃO DE BASE</t>
  </si>
  <si>
    <t>.2  LASTRO DE BICA CORRIDA COMPACTADA</t>
  </si>
  <si>
    <t>.2  MACROFIBRA SINTÉTICA ESTRUTURAL P/ PISO DE CONCRETO</t>
  </si>
  <si>
    <t>.3  MACROFIBRA SINTÉTICA ESTRUTURAL P/ PISO DE CONCRETO</t>
  </si>
  <si>
    <t>.1  PLACA DE OBRA</t>
  </si>
  <si>
    <t>KG</t>
  </si>
  <si>
    <t>M</t>
  </si>
  <si>
    <t>UN.</t>
  </si>
  <si>
    <t>Coordenador de Projetos</t>
  </si>
  <si>
    <t>Diretor de Projetos e Obras</t>
  </si>
  <si>
    <t xml:space="preserve">.1  ASSENTAMENTO DE GUIA (MEIO-FIO) EM TRECHO RETO, CONFECCIONADA EM CONCRETO P RÉ-FABRICADO, DIMENSÕES 100X15X13X30 CM (COMPRIMENTO X BASE INFERIOR X BASE SUPERIOR X ALTURA)
</t>
  </si>
  <si>
    <t>19.3. JARDINS</t>
  </si>
  <si>
    <t>19.3.1. ESPECIFICAÇÃO DE ESPÉCIES</t>
  </si>
  <si>
    <t>19.3.1.1. VEGETAÇÃO RASTEIRA</t>
  </si>
  <si>
    <t>3. MOVIMENTO DE TERRA</t>
  </si>
  <si>
    <t>4. INFRA-ESTRUTURA/FUNDAÇÕES SIMPLES</t>
  </si>
  <si>
    <t>2. SERVIÇOS PRELIMINARES / TÉCNICOS</t>
  </si>
  <si>
    <t xml:space="preserve">.1  FORNECIMENTO/INSTALACAO LONA PLASTICA PRETA, PARA IMPERMEABILIZACAO, ESPESS URA 150 MICRAS.
</t>
  </si>
  <si>
    <t>20. EQUIPAMENTOS</t>
  </si>
  <si>
    <t>20.21. EQUIPAMENTOS PARA QUADRA DE ESPORTES</t>
  </si>
  <si>
    <t>20.21.1. ACESSÓRIOS</t>
  </si>
  <si>
    <t>.2 BUCHA P/ POSTE DE REDE DE VOLEI</t>
  </si>
  <si>
    <t>.1 BUCHA P/ TRAVE DE FUTSAL</t>
  </si>
  <si>
    <t>.3 TAMPA AÇO CARBONO UNIVERSAL FUTSAL/VOLEI</t>
  </si>
  <si>
    <t>17.3. BASE ACRÍLICA</t>
  </si>
  <si>
    <t>.1 PINTURA ACRÍLICA DE FAIXAS DE DEMARCAÇÃO EM QUADRA POLIESPORTIVA - 5CM</t>
  </si>
  <si>
    <t>.2 PINTURA ACRÍLICA DE FAIXAS DE DEMARCAÇÃO EM QUADRA POLIESPORTIVA - 8CM</t>
  </si>
  <si>
    <t>.3 PINTURA ACRÍLICA EM PISO CIMENTADO DUAS DEMÃOS</t>
  </si>
  <si>
    <t>.1 PLANTIO DE GRAMA SÃO CARLOS EM LEIVAS</t>
  </si>
  <si>
    <t>.4 PERFURATRIZ MANUAL</t>
  </si>
  <si>
    <t>CHP</t>
  </si>
  <si>
    <t>.5  JUNTA DE DILATACAO-1X1CM-MASTIQUE POLIURETANO-FRIO</t>
  </si>
  <si>
    <t>HP</t>
  </si>
  <si>
    <t>Eng. Michel Formentin de Oliveira</t>
  </si>
  <si>
    <t>.4  MICROFIBRA SINTÉTICA</t>
  </si>
  <si>
    <t>.6  CORTE DE PISO P/ JUNTAS DE DILATAÇÃO</t>
  </si>
  <si>
    <t>.7  POLIMENTO DE PISO DE CONCRETO</t>
  </si>
  <si>
    <t>.3  MICROFIBRA SINTÉTICA</t>
  </si>
  <si>
    <t>.1  CONTRAPISO CONCRETO- 5CM CI/M3</t>
  </si>
  <si>
    <t>.2  CONCRETO FCK=25MPA, TRAÇO 1:2,3:2,7 (CIMENTO/AREIA MÉDIA/BRITA1)</t>
  </si>
  <si>
    <r>
      <t>Obra:</t>
    </r>
    <r>
      <rPr>
        <sz val="12"/>
        <color indexed="8"/>
        <rFont val="Arial"/>
        <family val="2"/>
      </rPr>
      <t xml:space="preserve"> QUADRA POLIESPORTIVA - Câmpus </t>
    </r>
    <r>
      <rPr>
        <sz val="12"/>
        <color rgb="FF000000"/>
        <rFont val="Arial"/>
        <family val="2"/>
      </rPr>
      <t>Bagé</t>
    </r>
  </si>
  <si>
    <r>
      <t xml:space="preserve">Cidade: </t>
    </r>
    <r>
      <rPr>
        <sz val="12"/>
        <color indexed="8"/>
        <rFont val="Arial"/>
        <family val="2"/>
      </rPr>
      <t>BAGÉ - RS</t>
    </r>
  </si>
  <si>
    <t xml:space="preserve"> 2. 2. LIMPEZA DO TERRENO</t>
  </si>
  <si>
    <t>.1  LIMPEZA MECANIZADA DE TERRENO COM REMOÇÃO DE CAMADA VEGETAL, UTILIZANDO MOTONIVELADORA</t>
  </si>
  <si>
    <t>.1  REGULARIZACAO E COMPACTACAO DO SUB-LEITO 100% PN</t>
  </si>
  <si>
    <t xml:space="preserve"> 3. 3. REATERRO DE CAVAS DE FUNDAÇÃO</t>
  </si>
  <si>
    <t>.1  REATERRO MECANICO DE VALAS C/ MAT. LOCAL S/ CONTROLE</t>
  </si>
  <si>
    <t>.1  CONTRAMESTRE</t>
  </si>
  <si>
    <t>.1  ATERRO MECÂNICO COM SAIBRO</t>
  </si>
  <si>
    <t>Célio Ziotti</t>
  </si>
  <si>
    <t>CREA/RS 159669</t>
  </si>
  <si>
    <t>Set/2019</t>
  </si>
  <si>
    <t>CREA 167210</t>
  </si>
  <si>
    <r>
      <t xml:space="preserve">Endereço: </t>
    </r>
    <r>
      <rPr>
        <sz val="12"/>
        <color indexed="8"/>
        <rFont val="Arial"/>
        <family val="2"/>
      </rPr>
      <t xml:space="preserve"> Avenida Leonel de Moura Brizola, 2501 </t>
    </r>
    <r>
      <rPr>
        <sz val="12"/>
        <color rgb="FF000000"/>
        <rFont val="Arial"/>
        <family val="2"/>
      </rPr>
      <t>- Pedra Branca</t>
    </r>
  </si>
  <si>
    <t>20.   EQUIPAMENTOS</t>
  </si>
  <si>
    <t>Pelotas, setembro de 2019.</t>
  </si>
  <si>
    <t>Cientes:</t>
  </si>
  <si>
    <t>.1  LOCACAO DE CONTAINER 2,30  X  6,00 M, ALT. 2,50 M P/ ALMOXARIFADO E REFEITÓRIO</t>
  </si>
  <si>
    <t>.2  LOCACAO DE CONTAINER 2,30  X  6,00 M, ALT. 2,50 M P/ SANITÁRIO E VESTIÁRIO</t>
  </si>
  <si>
    <t>.3  TRANSPORTE DOS CONTAINERS (ENTREGA E RETIRADA)</t>
  </si>
  <si>
    <t>UM</t>
  </si>
  <si>
    <t>.1  TAPUME COM TELA DE POLIPROPILENO, ALTURA 1,20M (incluindo pontaletes)</t>
  </si>
  <si>
    <t>17.1. SELADOR / PREPARAÇÃO</t>
  </si>
  <si>
    <t>.1 LIMPEZA DE PREPARAÇÃO PARA PINTURA</t>
  </si>
  <si>
    <r>
      <t xml:space="preserve">Obra: </t>
    </r>
    <r>
      <rPr>
        <sz val="12"/>
        <rFont val="Arial"/>
        <family val="2"/>
      </rPr>
      <t xml:space="preserve"> QUADRA POLIESPORTIVA - Câmpus Bagé</t>
    </r>
  </si>
  <si>
    <t>Bagé - RS</t>
  </si>
  <si>
    <r>
      <t xml:space="preserve">Endereço: </t>
    </r>
    <r>
      <rPr>
        <sz val="12"/>
        <rFont val="Arial"/>
        <family val="2"/>
      </rPr>
      <t>Avenida Leonel de Moura Brizola, 2501 - Pedra Branca</t>
    </r>
  </si>
  <si>
    <t>DADOS DA EMPRESA</t>
  </si>
  <si>
    <t>XX</t>
  </si>
  <si>
    <t>Local e Data</t>
  </si>
  <si>
    <t>Nome do Profissional Responsável</t>
  </si>
  <si>
    <t>Especificação do Cargo/função</t>
  </si>
  <si>
    <t>N° do CREA ou CAU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</si>
</sst>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R$&quot;\ #,##0.00;\-&quot;R$&quot;\ #,##0.00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&quot;R$&quot;\ #,##0.00"/>
    <numFmt numFmtId="167" formatCode="0,000.00"/>
    <numFmt numFmtId="168" formatCode="00.00"/>
    <numFmt numFmtId="169" formatCode="000.00"/>
    <numFmt numFmtId="170" formatCode="&quot;R$&quot;#,##0.00"/>
    <numFmt numFmtId="171" formatCode="_-[$R$-416]* #,##0.00_-;\-[$R$-416]* #,##0.00_-;_-[$R$-416]* &quot;-&quot;??_-;_-@_-"/>
  </numFmts>
  <fonts count="29" x14ac:knownFonts="1">
    <font>
      <sz val="10"/>
      <color indexed="8"/>
      <name val="Arial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3"/>
      <color indexed="8"/>
      <name val="Arial"/>
      <family val="2"/>
    </font>
    <font>
      <sz val="13"/>
      <name val="Arial"/>
      <family val="2"/>
    </font>
    <font>
      <sz val="12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2"/>
      <color rgb="FF000000"/>
      <name val="Arial"/>
      <family val="2"/>
    </font>
    <font>
      <sz val="10"/>
      <color indexed="10"/>
      <name val="Arial"/>
      <family val="2"/>
    </font>
    <font>
      <sz val="12"/>
      <color rgb="FFC00000"/>
      <name val="Arial"/>
      <family val="2"/>
    </font>
    <font>
      <sz val="10"/>
      <color rgb="FFC00000"/>
      <name val="Arial"/>
      <family val="2"/>
    </font>
    <font>
      <sz val="13"/>
      <color indexed="10"/>
      <name val="Arial"/>
      <family val="2"/>
    </font>
    <font>
      <b/>
      <sz val="13"/>
      <name val="Arial"/>
      <family val="2"/>
    </font>
    <font>
      <b/>
      <sz val="13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4" fillId="0" borderId="0"/>
  </cellStyleXfs>
  <cellXfs count="234">
    <xf numFmtId="0" fontId="0" fillId="0" borderId="0" xfId="0"/>
    <xf numFmtId="0" fontId="9" fillId="0" borderId="0" xfId="0" applyFont="1"/>
    <xf numFmtId="0" fontId="11" fillId="0" borderId="1" xfId="0" applyNumberFormat="1" applyFont="1" applyFill="1" applyBorder="1" applyAlignment="1" applyProtection="1">
      <alignment horizontal="left" vertical="center" wrapText="1"/>
    </xf>
    <xf numFmtId="7" fontId="9" fillId="0" borderId="1" xfId="1" quotePrefix="1" applyNumberFormat="1" applyFont="1" applyFill="1" applyBorder="1" applyAlignment="1" applyProtection="1">
      <alignment horizontal="center" vertical="center" wrapText="1"/>
    </xf>
    <xf numFmtId="10" fontId="11" fillId="0" borderId="1" xfId="1" quotePrefix="1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7" fontId="12" fillId="0" borderId="1" xfId="1" quotePrefix="1" applyNumberFormat="1" applyFont="1" applyFill="1" applyBorder="1" applyAlignment="1" applyProtection="1">
      <alignment horizontal="center" vertical="center" wrapText="1"/>
    </xf>
    <xf numFmtId="7" fontId="13" fillId="0" borderId="1" xfId="1" quotePrefix="1" applyNumberFormat="1" applyFont="1" applyFill="1" applyBorder="1" applyAlignment="1" applyProtection="1">
      <alignment horizontal="center" vertical="center" wrapText="1"/>
    </xf>
    <xf numFmtId="10" fontId="13" fillId="0" borderId="1" xfId="1" applyNumberFormat="1" applyFont="1" applyFill="1" applyBorder="1" applyAlignment="1" applyProtection="1">
      <alignment horizontal="center" vertical="center" wrapText="1"/>
    </xf>
    <xf numFmtId="166" fontId="12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9" fillId="0" borderId="0" xfId="0" applyFont="1" applyBorder="1" applyProtection="1"/>
    <xf numFmtId="0" fontId="10" fillId="0" borderId="0" xfId="0" applyFont="1" applyFill="1" applyBorder="1" applyAlignment="1" applyProtection="1">
      <alignment vertical="top" wrapText="1"/>
    </xf>
    <xf numFmtId="0" fontId="4" fillId="0" borderId="0" xfId="0" applyFont="1" applyProtection="1"/>
    <xf numFmtId="0" fontId="15" fillId="0" borderId="0" xfId="0" applyFont="1" applyFill="1" applyBorder="1" applyAlignment="1" applyProtection="1">
      <alignment vertical="top" wrapText="1"/>
    </xf>
    <xf numFmtId="0" fontId="16" fillId="0" borderId="0" xfId="0" applyFont="1" applyProtection="1"/>
    <xf numFmtId="0" fontId="16" fillId="0" borderId="0" xfId="0" applyFont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7" fillId="0" borderId="0" xfId="0" applyFont="1" applyProtection="1"/>
    <xf numFmtId="7" fontId="9" fillId="3" borderId="1" xfId="0" applyNumberFormat="1" applyFont="1" applyFill="1" applyBorder="1" applyAlignment="1" applyProtection="1">
      <alignment horizontal="center" vertical="center" wrapText="1"/>
    </xf>
    <xf numFmtId="10" fontId="9" fillId="0" borderId="1" xfId="1" quotePrefix="1" applyNumberFormat="1" applyFont="1" applyFill="1" applyBorder="1" applyAlignment="1" applyProtection="1">
      <alignment horizontal="center" vertical="center" wrapText="1"/>
    </xf>
    <xf numFmtId="7" fontId="9" fillId="0" borderId="0" xfId="0" applyNumberFormat="1" applyFont="1" applyProtection="1"/>
    <xf numFmtId="0" fontId="9" fillId="0" borderId="0" xfId="0" applyFont="1" applyAlignment="1" applyProtection="1">
      <alignment horizontal="left"/>
    </xf>
    <xf numFmtId="0" fontId="11" fillId="0" borderId="0" xfId="0" applyFont="1" applyProtection="1"/>
    <xf numFmtId="0" fontId="12" fillId="0" borderId="0" xfId="0" applyFont="1" applyFill="1" applyBorder="1" applyAlignment="1" applyProtection="1">
      <alignment vertical="top"/>
    </xf>
    <xf numFmtId="0" fontId="6" fillId="0" borderId="0" xfId="0" applyFont="1" applyFill="1" applyBorder="1" applyAlignment="1" applyProtection="1">
      <alignment horizontal="right" vertical="top"/>
    </xf>
    <xf numFmtId="10" fontId="7" fillId="0" borderId="0" xfId="0" applyNumberFormat="1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vertical="top"/>
    </xf>
    <xf numFmtId="166" fontId="8" fillId="0" borderId="0" xfId="1" applyNumberFormat="1" applyFont="1" applyFill="1" applyBorder="1" applyAlignment="1" applyProtection="1">
      <alignment vertical="top"/>
    </xf>
    <xf numFmtId="0" fontId="9" fillId="0" borderId="0" xfId="0" applyFont="1" applyAlignment="1" applyProtection="1"/>
    <xf numFmtId="0" fontId="9" fillId="0" borderId="3" xfId="0" applyFont="1" applyBorder="1" applyAlignment="1" applyProtection="1">
      <alignment horizontal="center"/>
    </xf>
    <xf numFmtId="166" fontId="11" fillId="0" borderId="1" xfId="0" applyNumberFormat="1" applyFont="1" applyFill="1" applyBorder="1" applyAlignment="1" applyProtection="1">
      <alignment horizontal="center" vertical="center" wrapText="1"/>
    </xf>
    <xf numFmtId="10" fontId="9" fillId="0" borderId="1" xfId="0" applyNumberFormat="1" applyFont="1" applyFill="1" applyBorder="1" applyAlignment="1" applyProtection="1">
      <alignment horizontal="center" vertical="center" wrapText="1"/>
    </xf>
    <xf numFmtId="166" fontId="9" fillId="0" borderId="0" xfId="0" applyNumberFormat="1" applyFont="1" applyProtection="1"/>
    <xf numFmtId="10" fontId="9" fillId="0" borderId="0" xfId="0" applyNumberFormat="1" applyFont="1" applyProtection="1"/>
    <xf numFmtId="10" fontId="4" fillId="0" borderId="0" xfId="0" applyNumberFormat="1" applyFont="1" applyProtection="1"/>
    <xf numFmtId="10" fontId="16" fillId="0" borderId="0" xfId="0" applyNumberFormat="1" applyFont="1" applyProtection="1"/>
    <xf numFmtId="10" fontId="9" fillId="0" borderId="0" xfId="0" applyNumberFormat="1" applyFont="1"/>
    <xf numFmtId="10" fontId="9" fillId="0" borderId="0" xfId="0" applyNumberFormat="1" applyFont="1" applyBorder="1" applyProtection="1"/>
    <xf numFmtId="10" fontId="11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6" fillId="2" borderId="1" xfId="2" applyFont="1" applyFill="1" applyBorder="1" applyAlignment="1" applyProtection="1">
      <alignment horizontal="left" vertical="center"/>
    </xf>
    <xf numFmtId="164" fontId="7" fillId="2" borderId="1" xfId="2" applyFont="1" applyFill="1" applyBorder="1" applyAlignment="1" applyProtection="1">
      <alignment vertical="center"/>
    </xf>
    <xf numFmtId="164" fontId="7" fillId="2" borderId="1" xfId="2" applyFont="1" applyFill="1" applyBorder="1" applyAlignment="1" applyProtection="1">
      <alignment horizontal="center" vertical="center"/>
    </xf>
    <xf numFmtId="166" fontId="6" fillId="0" borderId="1" xfId="2" applyNumberFormat="1" applyFont="1" applyFill="1" applyBorder="1" applyAlignment="1" applyProtection="1">
      <alignment vertical="center"/>
    </xf>
    <xf numFmtId="164" fontId="4" fillId="0" borderId="1" xfId="2" applyFont="1" applyFill="1" applyBorder="1" applyAlignment="1" applyProtection="1">
      <alignment horizontal="right" vertical="center"/>
    </xf>
    <xf numFmtId="164" fontId="6" fillId="0" borderId="1" xfId="2" applyFont="1" applyFill="1" applyBorder="1" applyAlignment="1" applyProtection="1">
      <alignment vertical="center"/>
    </xf>
    <xf numFmtId="164" fontId="7" fillId="5" borderId="1" xfId="2" applyFont="1" applyFill="1" applyBorder="1" applyAlignment="1" applyProtection="1">
      <alignment horizontal="right" vertical="center"/>
    </xf>
    <xf numFmtId="164" fontId="6" fillId="0" borderId="0" xfId="2" applyFont="1" applyFill="1" applyBorder="1" applyAlignment="1" applyProtection="1">
      <alignment vertical="center"/>
    </xf>
    <xf numFmtId="2" fontId="4" fillId="0" borderId="0" xfId="0" applyNumberFormat="1" applyFont="1" applyFill="1" applyAlignment="1" applyProtection="1">
      <alignment horizontal="right" vertical="top"/>
      <protection locked="0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9" fillId="0" borderId="0" xfId="0" applyFont="1" applyAlignment="1">
      <alignment horizontal="center"/>
    </xf>
    <xf numFmtId="0" fontId="11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 applyProtection="1">
      <alignment horizontal="center"/>
    </xf>
    <xf numFmtId="10" fontId="14" fillId="0" borderId="0" xfId="0" applyNumberFormat="1" applyFont="1" applyAlignment="1" applyProtection="1"/>
    <xf numFmtId="10" fontId="9" fillId="0" borderId="0" xfId="0" applyNumberFormat="1" applyFont="1" applyProtection="1"/>
    <xf numFmtId="1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9" fillId="2" borderId="1" xfId="2" applyFont="1" applyFill="1" applyBorder="1" applyAlignment="1" applyProtection="1">
      <alignment vertical="center"/>
    </xf>
    <xf numFmtId="164" fontId="20" fillId="0" borderId="1" xfId="2" applyFont="1" applyFill="1" applyBorder="1" applyAlignment="1" applyProtection="1">
      <alignment horizontal="right" vertical="center"/>
    </xf>
    <xf numFmtId="164" fontId="19" fillId="5" borderId="1" xfId="2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7" fontId="9" fillId="0" borderId="0" xfId="0" applyNumberFormat="1" applyFont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4" fontId="4" fillId="0" borderId="1" xfId="0" applyNumberFormat="1" applyFont="1" applyFill="1" applyBorder="1" applyAlignment="1" applyProtection="1">
      <alignment horizontal="right" vertical="center"/>
      <protection locked="0"/>
    </xf>
    <xf numFmtId="164" fontId="9" fillId="0" borderId="1" xfId="2" applyFont="1" applyFill="1" applyBorder="1" applyAlignment="1" applyProtection="1">
      <alignment horizontal="right" vertical="center"/>
    </xf>
    <xf numFmtId="168" fontId="4" fillId="0" borderId="1" xfId="4" applyNumberFormat="1" applyFont="1" applyFill="1" applyBorder="1" applyAlignment="1" applyProtection="1">
      <alignment horizontal="right" vertical="center"/>
      <protection locked="0"/>
    </xf>
    <xf numFmtId="164" fontId="4" fillId="0" borderId="1" xfId="2" applyFont="1" applyFill="1" applyBorder="1" applyAlignment="1" applyProtection="1">
      <alignment horizontal="center" vertical="center"/>
    </xf>
    <xf numFmtId="164" fontId="4" fillId="5" borderId="1" xfId="2" applyFont="1" applyFill="1" applyBorder="1" applyAlignment="1" applyProtection="1">
      <alignment horizontal="right" vertical="center"/>
    </xf>
    <xf numFmtId="164" fontId="9" fillId="5" borderId="1" xfId="2" applyFont="1" applyFill="1" applyBorder="1" applyAlignment="1" applyProtection="1">
      <alignment horizontal="right" vertical="center"/>
    </xf>
    <xf numFmtId="169" fontId="4" fillId="0" borderId="1" xfId="4" applyNumberFormat="1" applyFont="1" applyFill="1" applyBorder="1" applyAlignment="1" applyProtection="1">
      <alignment horizontal="right" vertical="center"/>
      <protection locked="0"/>
    </xf>
    <xf numFmtId="164" fontId="4" fillId="0" borderId="1" xfId="2" applyFont="1" applyFill="1" applyBorder="1" applyAlignment="1" applyProtection="1">
      <alignment horizontal="right" vertical="center"/>
      <protection locked="0"/>
    </xf>
    <xf numFmtId="2" fontId="4" fillId="0" borderId="1" xfId="4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/>
    </xf>
    <xf numFmtId="10" fontId="9" fillId="0" borderId="0" xfId="0" applyNumberFormat="1" applyFont="1" applyAlignment="1" applyProtection="1">
      <alignment horizontal="left"/>
    </xf>
    <xf numFmtId="0" fontId="14" fillId="0" borderId="0" xfId="0" applyFont="1" applyProtection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 applyProtection="1">
      <alignment vertical="center"/>
    </xf>
    <xf numFmtId="164" fontId="6" fillId="0" borderId="0" xfId="2" applyFont="1" applyFill="1" applyBorder="1" applyAlignment="1" applyProtection="1">
      <alignment horizontal="center" vertical="center"/>
    </xf>
    <xf numFmtId="166" fontId="6" fillId="5" borderId="1" xfId="2" applyNumberFormat="1" applyFont="1" applyFill="1" applyBorder="1" applyAlignment="1" applyProtection="1">
      <alignment vertical="center"/>
    </xf>
    <xf numFmtId="166" fontId="6" fillId="5" borderId="5" xfId="2" applyNumberFormat="1" applyFont="1" applyFill="1" applyBorder="1" applyAlignment="1" applyProtection="1">
      <alignment horizontal="right" vertical="center"/>
    </xf>
    <xf numFmtId="164" fontId="4" fillId="0" borderId="1" xfId="2" applyFont="1" applyFill="1" applyBorder="1" applyAlignment="1" applyProtection="1">
      <alignment horizontal="center" vertical="center"/>
      <protection locked="0"/>
    </xf>
    <xf numFmtId="4" fontId="4" fillId="0" borderId="1" xfId="4" applyNumberFormat="1" applyFont="1" applyFill="1" applyBorder="1" applyAlignment="1" applyProtection="1">
      <alignment horizontal="right" vertical="center"/>
      <protection locked="0"/>
    </xf>
    <xf numFmtId="4" fontId="9" fillId="0" borderId="1" xfId="4" applyNumberFormat="1" applyFont="1" applyFill="1" applyBorder="1" applyAlignment="1" applyProtection="1">
      <alignment horizontal="right" vertical="center"/>
      <protection locked="0"/>
    </xf>
    <xf numFmtId="2" fontId="4" fillId="0" borderId="1" xfId="4" applyNumberFormat="1" applyFont="1" applyFill="1" applyBorder="1" applyAlignment="1" applyProtection="1">
      <alignment horizontal="right" vertical="center"/>
    </xf>
    <xf numFmtId="164" fontId="6" fillId="0" borderId="5" xfId="2" applyFont="1" applyFill="1" applyBorder="1" applyAlignment="1" applyProtection="1">
      <alignment vertical="center"/>
    </xf>
    <xf numFmtId="0" fontId="11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164" fontId="7" fillId="0" borderId="1" xfId="2" applyFont="1" applyFill="1" applyBorder="1" applyAlignment="1" applyProtection="1">
      <alignment horizontal="center" vertical="center"/>
    </xf>
    <xf numFmtId="164" fontId="7" fillId="0" borderId="1" xfId="2" applyFont="1" applyFill="1" applyBorder="1" applyAlignment="1" applyProtection="1">
      <alignment vertical="center"/>
    </xf>
    <xf numFmtId="164" fontId="19" fillId="0" borderId="1" xfId="2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2" fontId="4" fillId="0" borderId="1" xfId="0" applyNumberFormat="1" applyFont="1" applyFill="1" applyBorder="1" applyAlignment="1" applyProtection="1">
      <alignment horizontal="right" vertical="top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23" fillId="0" borderId="0" xfId="0" applyFont="1" applyProtection="1">
      <protection locked="0"/>
    </xf>
    <xf numFmtId="10" fontId="24" fillId="0" borderId="4" xfId="0" applyNumberFormat="1" applyFont="1" applyBorder="1" applyAlignment="1" applyProtection="1">
      <alignment horizontal="center" vertical="center"/>
      <protection locked="0"/>
    </xf>
    <xf numFmtId="10" fontId="25" fillId="0" borderId="1" xfId="2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/>
    </xf>
    <xf numFmtId="10" fontId="9" fillId="4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64" fontId="4" fillId="0" borderId="0" xfId="2" applyFont="1" applyBorder="1" applyAlignment="1" applyProtection="1">
      <alignment horizontal="center" vertical="center"/>
    </xf>
    <xf numFmtId="164" fontId="6" fillId="2" borderId="8" xfId="2" applyFont="1" applyFill="1" applyBorder="1" applyAlignment="1" applyProtection="1">
      <alignment horizontal="center" vertical="center"/>
    </xf>
    <xf numFmtId="164" fontId="6" fillId="2" borderId="9" xfId="2" applyFont="1" applyFill="1" applyBorder="1" applyAlignment="1" applyProtection="1">
      <alignment horizontal="center" vertical="center"/>
    </xf>
    <xf numFmtId="164" fontId="6" fillId="2" borderId="10" xfId="2" applyFont="1" applyFill="1" applyBorder="1" applyAlignment="1" applyProtection="1">
      <alignment horizontal="center" vertical="center"/>
    </xf>
    <xf numFmtId="166" fontId="3" fillId="0" borderId="1" xfId="1" applyNumberFormat="1" applyFont="1" applyFill="1" applyBorder="1" applyAlignment="1" applyProtection="1">
      <alignment horizontal="center" vertical="center" wrapText="1"/>
    </xf>
    <xf numFmtId="4" fontId="9" fillId="4" borderId="1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top"/>
    </xf>
    <xf numFmtId="0" fontId="12" fillId="0" borderId="13" xfId="0" applyFont="1" applyFill="1" applyBorder="1" applyAlignment="1" applyProtection="1">
      <alignment horizontal="left" vertical="top"/>
    </xf>
    <xf numFmtId="0" fontId="12" fillId="0" borderId="4" xfId="0" applyFont="1" applyFill="1" applyBorder="1" applyAlignment="1" applyProtection="1">
      <alignment horizontal="left" vertical="top"/>
    </xf>
    <xf numFmtId="0" fontId="6" fillId="0" borderId="2" xfId="0" applyFont="1" applyFill="1" applyBorder="1" applyAlignment="1" applyProtection="1">
      <alignment horizontal="left" vertical="top"/>
    </xf>
    <xf numFmtId="0" fontId="6" fillId="0" borderId="13" xfId="0" applyFont="1" applyFill="1" applyBorder="1" applyAlignment="1" applyProtection="1">
      <alignment horizontal="left" vertical="top"/>
    </xf>
    <xf numFmtId="0" fontId="6" fillId="0" borderId="4" xfId="0" applyFont="1" applyFill="1" applyBorder="1" applyAlignment="1" applyProtection="1">
      <alignment horizontal="left" vertical="top"/>
    </xf>
    <xf numFmtId="0" fontId="13" fillId="0" borderId="2" xfId="0" applyFont="1" applyFill="1" applyBorder="1" applyAlignment="1" applyProtection="1">
      <alignment horizontal="left" vertical="top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Alignment="1" applyProtection="1">
      <alignment horizontal="center"/>
    </xf>
    <xf numFmtId="10" fontId="9" fillId="0" borderId="0" xfId="0" applyNumberFormat="1" applyFont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10" fontId="9" fillId="0" borderId="0" xfId="0" applyNumberFormat="1" applyFont="1" applyAlignment="1" applyProtection="1">
      <alignment vertical="center"/>
    </xf>
    <xf numFmtId="166" fontId="3" fillId="0" borderId="0" xfId="1" applyNumberFormat="1" applyFont="1" applyFill="1" applyAlignment="1" applyProtection="1">
      <alignment vertical="center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13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12" fillId="0" borderId="2" xfId="0" applyFont="1" applyFill="1" applyBorder="1" applyAlignment="1" applyProtection="1">
      <alignment horizontal="right" vertical="center"/>
    </xf>
    <xf numFmtId="49" fontId="13" fillId="0" borderId="2" xfId="0" applyNumberFormat="1" applyFont="1" applyFill="1" applyBorder="1" applyAlignment="1" applyProtection="1">
      <alignment horizontal="center" vertical="center"/>
    </xf>
    <xf numFmtId="49" fontId="13" fillId="0" borderId="4" xfId="0" applyNumberFormat="1" applyFont="1" applyFill="1" applyBorder="1" applyAlignment="1" applyProtection="1">
      <alignment horizontal="center" vertical="center"/>
    </xf>
    <xf numFmtId="164" fontId="19" fillId="2" borderId="1" xfId="2" applyFont="1" applyFill="1" applyBorder="1" applyAlignment="1" applyProtection="1">
      <alignment horizontal="center" vertical="center"/>
    </xf>
    <xf numFmtId="170" fontId="7" fillId="0" borderId="0" xfId="0" applyNumberFormat="1" applyFont="1" applyAlignment="1" applyProtection="1">
      <alignment vertical="center"/>
    </xf>
    <xf numFmtId="0" fontId="2" fillId="0" borderId="1" xfId="0" applyFont="1" applyFill="1" applyBorder="1" applyAlignment="1" applyProtection="1">
      <alignment horizontal="left" vertical="top"/>
    </xf>
    <xf numFmtId="164" fontId="19" fillId="0" borderId="1" xfId="2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horizontal="left" vertical="top"/>
    </xf>
    <xf numFmtId="2" fontId="4" fillId="0" borderId="1" xfId="0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Fill="1" applyAlignment="1" applyProtection="1">
      <alignment horizontal="right" vertical="top"/>
    </xf>
    <xf numFmtId="0" fontId="4" fillId="0" borderId="1" xfId="0" applyFont="1" applyFill="1" applyBorder="1" applyAlignment="1" applyProtection="1">
      <alignment horizontal="center"/>
    </xf>
    <xf numFmtId="4" fontId="4" fillId="0" borderId="1" xfId="0" applyNumberFormat="1" applyFont="1" applyFill="1" applyBorder="1" applyAlignment="1" applyProtection="1">
      <alignment horizontal="center" vertical="center"/>
    </xf>
    <xf numFmtId="10" fontId="20" fillId="0" borderId="1" xfId="2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2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left" vertical="top"/>
    </xf>
    <xf numFmtId="169" fontId="4" fillId="0" borderId="1" xfId="0" applyNumberFormat="1" applyFont="1" applyFill="1" applyBorder="1" applyAlignment="1" applyProtection="1">
      <alignment horizontal="center" vertical="center"/>
    </xf>
    <xf numFmtId="168" fontId="4" fillId="0" borderId="0" xfId="0" applyNumberFormat="1" applyFont="1" applyFill="1" applyAlignment="1" applyProtection="1">
      <alignment horizontal="right" vertical="top"/>
    </xf>
    <xf numFmtId="0" fontId="2" fillId="0" borderId="1" xfId="4" applyFont="1" applyFill="1" applyBorder="1" applyAlignment="1" applyProtection="1">
      <alignment horizontal="left" vertical="top"/>
    </xf>
    <xf numFmtId="10" fontId="9" fillId="0" borderId="1" xfId="2" applyNumberFormat="1" applyFont="1" applyFill="1" applyBorder="1" applyAlignment="1" applyProtection="1">
      <alignment horizontal="center" vertical="center"/>
    </xf>
    <xf numFmtId="2" fontId="4" fillId="0" borderId="1" xfId="4" applyNumberFormat="1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horizontal="center" vertical="center"/>
    </xf>
    <xf numFmtId="168" fontId="4" fillId="0" borderId="1" xfId="4" applyNumberFormat="1" applyFont="1" applyFill="1" applyBorder="1" applyAlignment="1" applyProtection="1">
      <alignment horizontal="right" vertical="center"/>
    </xf>
    <xf numFmtId="164" fontId="6" fillId="5" borderId="1" xfId="2" applyFont="1" applyFill="1" applyBorder="1" applyAlignment="1" applyProtection="1">
      <alignment horizontal="left" vertical="center"/>
    </xf>
    <xf numFmtId="164" fontId="7" fillId="5" borderId="1" xfId="2" applyFont="1" applyFill="1" applyBorder="1" applyAlignment="1" applyProtection="1">
      <alignment horizontal="center" vertical="center"/>
    </xf>
    <xf numFmtId="4" fontId="4" fillId="5" borderId="1" xfId="0" applyNumberFormat="1" applyFont="1" applyFill="1" applyBorder="1" applyAlignment="1" applyProtection="1">
      <alignment horizontal="right" vertical="center"/>
    </xf>
    <xf numFmtId="10" fontId="9" fillId="5" borderId="1" xfId="2" applyNumberFormat="1" applyFont="1" applyFill="1" applyBorder="1" applyAlignment="1" applyProtection="1">
      <alignment horizontal="center" vertical="center"/>
    </xf>
    <xf numFmtId="169" fontId="4" fillId="0" borderId="1" xfId="4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/>
    </xf>
    <xf numFmtId="169" fontId="9" fillId="0" borderId="1" xfId="4" applyNumberFormat="1" applyFont="1" applyFill="1" applyBorder="1" applyAlignment="1" applyProtection="1">
      <alignment horizontal="center" vertical="center"/>
    </xf>
    <xf numFmtId="168" fontId="4" fillId="0" borderId="1" xfId="4" applyNumberFormat="1" applyFont="1" applyFill="1" applyBorder="1" applyAlignment="1" applyProtection="1">
      <alignment horizontal="center" vertical="center"/>
    </xf>
    <xf numFmtId="10" fontId="19" fillId="5" borderId="1" xfId="2" applyNumberFormat="1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horizontal="left" vertical="center"/>
    </xf>
    <xf numFmtId="169" fontId="4" fillId="0" borderId="1" xfId="4" applyNumberFormat="1" applyFont="1" applyFill="1" applyBorder="1" applyAlignment="1" applyProtection="1">
      <alignment horizontal="right" vertical="center"/>
    </xf>
    <xf numFmtId="2" fontId="4" fillId="5" borderId="1" xfId="4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top"/>
    </xf>
    <xf numFmtId="0" fontId="9" fillId="0" borderId="1" xfId="0" applyFont="1" applyFill="1" applyBorder="1" applyAlignment="1" applyProtection="1">
      <alignment horizontal="left" vertical="top"/>
    </xf>
    <xf numFmtId="0" fontId="4" fillId="0" borderId="1" xfId="4" applyFont="1" applyBorder="1" applyAlignment="1" applyProtection="1">
      <alignment horizontal="center" vertical="center"/>
    </xf>
    <xf numFmtId="0" fontId="4" fillId="0" borderId="1" xfId="4" applyFont="1" applyBorder="1" applyAlignment="1" applyProtection="1">
      <alignment horizontal="right" vertical="center"/>
    </xf>
    <xf numFmtId="0" fontId="4" fillId="0" borderId="1" xfId="4" applyFont="1" applyFill="1" applyBorder="1" applyAlignment="1" applyProtection="1">
      <alignment horizontal="left" vertical="top" wrapText="1"/>
    </xf>
    <xf numFmtId="2" fontId="9" fillId="0" borderId="1" xfId="4" applyNumberFormat="1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left" vertical="top"/>
    </xf>
    <xf numFmtId="2" fontId="21" fillId="5" borderId="1" xfId="4" applyNumberFormat="1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2" fontId="4" fillId="5" borderId="1" xfId="4" applyNumberFormat="1" applyFont="1" applyFill="1" applyBorder="1" applyAlignment="1" applyProtection="1">
      <alignment horizontal="right" vertical="center"/>
    </xf>
    <xf numFmtId="0" fontId="2" fillId="0" borderId="1" xfId="4" applyFont="1" applyFill="1" applyBorder="1" applyAlignment="1" applyProtection="1">
      <alignment horizontal="left" vertical="center"/>
    </xf>
    <xf numFmtId="0" fontId="4" fillId="0" borderId="1" xfId="4" applyNumberFormat="1" applyFont="1" applyFill="1" applyBorder="1" applyAlignment="1" applyProtection="1">
      <alignment horizontal="center" vertical="center"/>
    </xf>
    <xf numFmtId="0" fontId="9" fillId="0" borderId="1" xfId="4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167" fontId="4" fillId="0" borderId="1" xfId="4" applyNumberFormat="1" applyFont="1" applyFill="1" applyBorder="1" applyAlignment="1" applyProtection="1">
      <alignment horizontal="center" vertical="center"/>
    </xf>
    <xf numFmtId="0" fontId="9" fillId="0" borderId="1" xfId="4" applyFont="1" applyFill="1" applyBorder="1" applyAlignment="1" applyProtection="1">
      <alignment horizontal="left" vertical="top"/>
    </xf>
    <xf numFmtId="4" fontId="4" fillId="0" borderId="1" xfId="4" applyNumberFormat="1" applyFont="1" applyFill="1" applyBorder="1" applyAlignment="1" applyProtection="1">
      <alignment horizontal="center" vertical="center"/>
    </xf>
    <xf numFmtId="166" fontId="2" fillId="0" borderId="0" xfId="1" applyNumberFormat="1" applyFont="1" applyFill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26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171" fontId="0" fillId="0" borderId="0" xfId="0" applyNumberFormat="1" applyProtection="1">
      <protection locked="0"/>
    </xf>
    <xf numFmtId="4" fontId="17" fillId="0" borderId="0" xfId="2" applyNumberFormat="1" applyFont="1" applyAlignment="1" applyProtection="1">
      <alignment horizontal="left" vertical="center"/>
      <protection locked="0"/>
    </xf>
    <xf numFmtId="4" fontId="18" fillId="0" borderId="0" xfId="2" applyNumberFormat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166" fontId="2" fillId="0" borderId="0" xfId="1" applyNumberFormat="1" applyAlignment="1" applyProtection="1">
      <alignment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  <protection locked="0"/>
    </xf>
    <xf numFmtId="10" fontId="9" fillId="0" borderId="0" xfId="0" applyNumberFormat="1" applyFont="1" applyAlignment="1" applyProtection="1">
      <alignment vertic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6" fontId="2" fillId="0" borderId="0" xfId="1" applyNumberFormat="1" applyFont="1" applyFill="1" applyAlignment="1" applyProtection="1">
      <alignment vertical="center"/>
      <protection locked="0"/>
    </xf>
    <xf numFmtId="166" fontId="3" fillId="0" borderId="0" xfId="1" applyNumberFormat="1" applyFont="1" applyFill="1" applyAlignment="1" applyProtection="1">
      <alignment vertical="center"/>
      <protection locked="0"/>
    </xf>
  </cellXfs>
  <cellStyles count="5">
    <cellStyle name="Moeda" xfId="1" builtinId="4"/>
    <cellStyle name="Normal" xfId="0" builtinId="0"/>
    <cellStyle name="Normal 2" xfId="4" xr:uid="{00000000-0005-0000-0000-000002000000}"/>
    <cellStyle name="Normal 3" xfId="3" xr:uid="{00000000-0005-0000-0000-000003000000}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06"/>
  <sheetViews>
    <sheetView showZeros="0" tabSelected="1" view="pageBreakPreview" zoomScaleNormal="100" zoomScaleSheetLayoutView="100" workbookViewId="0">
      <pane ySplit="15" topLeftCell="A16" activePane="bottomLeft" state="frozen"/>
      <selection pane="bottomLeft" activeCell="D78" sqref="D78"/>
    </sheetView>
  </sheetViews>
  <sheetFormatPr defaultColWidth="12.7109375" defaultRowHeight="12.75" x14ac:dyDescent="0.2"/>
  <cols>
    <col min="1" max="1" width="106.5703125" style="140" customWidth="1"/>
    <col min="2" max="2" width="10.28515625" style="139" customWidth="1"/>
    <col min="3" max="3" width="4.85546875" style="139" customWidth="1"/>
    <col min="4" max="4" width="12.28515625" style="139" customWidth="1"/>
    <col min="5" max="5" width="12.85546875" style="139" bestFit="1" customWidth="1"/>
    <col min="6" max="6" width="12" style="139" customWidth="1"/>
    <col min="7" max="7" width="12.7109375" style="140" bestFit="1" customWidth="1"/>
    <col min="8" max="8" width="12.5703125" style="140" customWidth="1"/>
    <col min="9" max="9" width="12.7109375" style="140" bestFit="1" customWidth="1"/>
    <col min="10" max="10" width="12.28515625" style="83" customWidth="1"/>
    <col min="11" max="11" width="9.7109375" style="141" customWidth="1"/>
    <col min="12" max="12" width="13.28515625" style="140" customWidth="1"/>
    <col min="13" max="13" width="25.42578125" style="142" bestFit="1" customWidth="1"/>
    <col min="14" max="14" width="12.7109375" style="140"/>
    <col min="15" max="15" width="13.7109375" style="140" bestFit="1" customWidth="1"/>
    <col min="16" max="16384" width="12.7109375" style="140"/>
  </cols>
  <sheetData>
    <row r="1" spans="1:16" x14ac:dyDescent="0.2">
      <c r="A1" s="218"/>
      <c r="B1" s="231"/>
      <c r="C1" s="231"/>
      <c r="D1" s="231"/>
      <c r="E1" s="231"/>
      <c r="F1" s="231"/>
      <c r="G1" s="218"/>
      <c r="H1" s="218"/>
      <c r="I1" s="218"/>
      <c r="J1" s="228"/>
      <c r="K1" s="229"/>
      <c r="L1" s="218"/>
      <c r="M1" s="233"/>
    </row>
    <row r="2" spans="1:16" x14ac:dyDescent="0.2">
      <c r="A2" s="218"/>
      <c r="B2" s="231"/>
      <c r="C2" s="231"/>
      <c r="D2" s="231"/>
      <c r="E2" s="231"/>
      <c r="F2" s="231"/>
      <c r="G2" s="218"/>
      <c r="H2" s="218"/>
      <c r="I2" s="218"/>
      <c r="J2" s="228"/>
      <c r="K2" s="229"/>
      <c r="L2" s="218"/>
      <c r="M2" s="233"/>
    </row>
    <row r="3" spans="1:16" x14ac:dyDescent="0.2">
      <c r="A3" s="218"/>
      <c r="B3" s="231"/>
      <c r="C3" s="231"/>
      <c r="D3" s="231"/>
      <c r="E3" s="231"/>
      <c r="F3" s="231"/>
      <c r="G3" s="218"/>
      <c r="H3" s="218"/>
      <c r="I3" s="218"/>
      <c r="J3" s="228"/>
      <c r="K3" s="229"/>
      <c r="L3" s="218"/>
      <c r="M3" s="233"/>
    </row>
    <row r="4" spans="1:16" x14ac:dyDescent="0.2">
      <c r="A4" s="218"/>
      <c r="B4" s="231"/>
      <c r="C4" s="231"/>
      <c r="D4" s="231"/>
      <c r="E4" s="231"/>
      <c r="F4" s="231"/>
      <c r="G4" s="218"/>
      <c r="H4" s="218"/>
      <c r="I4" s="218"/>
      <c r="J4" s="228"/>
      <c r="K4" s="229"/>
      <c r="L4" s="218"/>
      <c r="M4" s="233"/>
    </row>
    <row r="5" spans="1:16" x14ac:dyDescent="0.2">
      <c r="A5" s="218"/>
      <c r="B5" s="231"/>
      <c r="C5" s="231"/>
      <c r="D5" s="231"/>
      <c r="E5" s="231"/>
      <c r="F5" s="231"/>
      <c r="G5" s="218"/>
      <c r="H5" s="218"/>
      <c r="I5" s="218"/>
      <c r="J5" s="228"/>
      <c r="K5" s="229"/>
      <c r="L5" s="218"/>
      <c r="M5" s="233"/>
    </row>
    <row r="6" spans="1:16" x14ac:dyDescent="0.2">
      <c r="A6" s="107" t="s">
        <v>137</v>
      </c>
      <c r="B6" s="231"/>
      <c r="C6" s="231"/>
      <c r="D6" s="231"/>
      <c r="E6" s="231"/>
      <c r="F6" s="231"/>
      <c r="G6" s="218"/>
      <c r="H6" s="218"/>
      <c r="I6" s="218"/>
      <c r="J6" s="228"/>
      <c r="K6" s="229"/>
      <c r="L6" s="218"/>
      <c r="M6" s="233"/>
    </row>
    <row r="7" spans="1:16" x14ac:dyDescent="0.2">
      <c r="A7" s="107" t="s">
        <v>137</v>
      </c>
      <c r="B7" s="231"/>
      <c r="C7" s="231"/>
      <c r="D7" s="231"/>
      <c r="E7" s="231"/>
      <c r="F7" s="231"/>
      <c r="G7" s="218"/>
      <c r="H7" s="218"/>
      <c r="I7" s="218"/>
      <c r="J7" s="228"/>
      <c r="K7" s="229"/>
      <c r="L7" s="218"/>
      <c r="M7" s="233"/>
    </row>
    <row r="8" spans="1:16" x14ac:dyDescent="0.2">
      <c r="A8" s="107" t="s">
        <v>137</v>
      </c>
      <c r="B8" s="231"/>
      <c r="C8" s="231"/>
      <c r="D8" s="231"/>
      <c r="E8" s="231"/>
      <c r="F8" s="231"/>
      <c r="G8" s="218"/>
      <c r="H8" s="218"/>
      <c r="I8" s="218"/>
      <c r="J8" s="228"/>
      <c r="K8" s="229"/>
      <c r="L8" s="218"/>
      <c r="M8" s="233"/>
    </row>
    <row r="9" spans="1:16" x14ac:dyDescent="0.2">
      <c r="A9" s="143" t="s">
        <v>18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5"/>
    </row>
    <row r="10" spans="1:16" x14ac:dyDescent="0.2">
      <c r="A10" s="146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8"/>
    </row>
    <row r="11" spans="1:16" s="154" customFormat="1" ht="15.75" x14ac:dyDescent="0.2">
      <c r="A11" s="149" t="s">
        <v>110</v>
      </c>
      <c r="B11" s="150"/>
      <c r="C11" s="150"/>
      <c r="D11" s="150"/>
      <c r="E11" s="151"/>
      <c r="F11" s="152" t="s">
        <v>123</v>
      </c>
      <c r="G11" s="152"/>
      <c r="H11" s="152"/>
      <c r="I11" s="152"/>
      <c r="J11" s="153"/>
      <c r="K11" s="153"/>
      <c r="L11" s="152"/>
      <c r="M11" s="152"/>
    </row>
    <row r="12" spans="1:16" s="154" customFormat="1" ht="15.75" x14ac:dyDescent="0.2">
      <c r="A12" s="149" t="s">
        <v>21</v>
      </c>
      <c r="B12" s="150"/>
      <c r="C12" s="150"/>
      <c r="D12" s="150"/>
      <c r="E12" s="151"/>
      <c r="F12" s="149" t="s">
        <v>111</v>
      </c>
      <c r="G12" s="150"/>
      <c r="H12" s="150"/>
      <c r="I12" s="151"/>
      <c r="J12" s="155" t="s">
        <v>22</v>
      </c>
      <c r="K12" s="108" t="s">
        <v>138</v>
      </c>
      <c r="L12" s="156" t="s">
        <v>121</v>
      </c>
      <c r="M12" s="157"/>
    </row>
    <row r="13" spans="1:16" x14ac:dyDescent="0.2">
      <c r="A13" s="111" t="s">
        <v>8</v>
      </c>
      <c r="B13" s="111" t="s">
        <v>9</v>
      </c>
      <c r="C13" s="111" t="s">
        <v>10</v>
      </c>
      <c r="D13" s="117" t="s">
        <v>5</v>
      </c>
      <c r="E13" s="117"/>
      <c r="F13" s="114" t="s">
        <v>6</v>
      </c>
      <c r="G13" s="114"/>
      <c r="H13" s="114" t="s">
        <v>4</v>
      </c>
      <c r="I13" s="114" t="s">
        <v>15</v>
      </c>
      <c r="J13" s="116" t="s">
        <v>7</v>
      </c>
      <c r="K13" s="116"/>
      <c r="L13" s="114" t="s">
        <v>19</v>
      </c>
      <c r="M13" s="122" t="s">
        <v>20</v>
      </c>
    </row>
    <row r="14" spans="1:16" x14ac:dyDescent="0.2">
      <c r="A14" s="112"/>
      <c r="B14" s="111"/>
      <c r="C14" s="111"/>
      <c r="D14" s="117" t="s">
        <v>16</v>
      </c>
      <c r="E14" s="114" t="s">
        <v>17</v>
      </c>
      <c r="F14" s="114" t="s">
        <v>16</v>
      </c>
      <c r="G14" s="114" t="s">
        <v>17</v>
      </c>
      <c r="H14" s="114"/>
      <c r="I14" s="114"/>
      <c r="J14" s="123" t="s">
        <v>11</v>
      </c>
      <c r="K14" s="113" t="s">
        <v>12</v>
      </c>
      <c r="L14" s="114"/>
      <c r="M14" s="122"/>
    </row>
    <row r="15" spans="1:16" x14ac:dyDescent="0.2">
      <c r="A15" s="112"/>
      <c r="B15" s="111"/>
      <c r="C15" s="111"/>
      <c r="D15" s="117"/>
      <c r="E15" s="114"/>
      <c r="F15" s="114"/>
      <c r="G15" s="114"/>
      <c r="H15" s="114"/>
      <c r="I15" s="114"/>
      <c r="J15" s="123"/>
      <c r="K15" s="113"/>
      <c r="L15" s="114"/>
      <c r="M15" s="122"/>
    </row>
    <row r="16" spans="1:16" s="154" customFormat="1" ht="15" customHeight="1" x14ac:dyDescent="0.2">
      <c r="A16" s="44" t="s">
        <v>86</v>
      </c>
      <c r="B16" s="46"/>
      <c r="C16" s="46"/>
      <c r="D16" s="46"/>
      <c r="E16" s="46"/>
      <c r="F16" s="46"/>
      <c r="G16" s="45"/>
      <c r="H16" s="45"/>
      <c r="I16" s="45"/>
      <c r="J16" s="62"/>
      <c r="K16" s="158"/>
      <c r="L16" s="45"/>
      <c r="M16" s="92" t="e">
        <f>SUM(L18:L30)</f>
        <v>#VALUE!</v>
      </c>
      <c r="P16" s="159"/>
    </row>
    <row r="17" spans="1:17" s="154" customFormat="1" ht="15" customHeight="1" x14ac:dyDescent="0.2">
      <c r="A17" s="160" t="s">
        <v>112</v>
      </c>
      <c r="B17" s="101"/>
      <c r="C17" s="101"/>
      <c r="D17" s="101"/>
      <c r="E17" s="101"/>
      <c r="F17" s="101"/>
      <c r="G17" s="102"/>
      <c r="H17" s="102"/>
      <c r="I17" s="102"/>
      <c r="J17" s="103"/>
      <c r="K17" s="161"/>
      <c r="L17" s="102"/>
      <c r="M17" s="47"/>
      <c r="P17" s="159"/>
    </row>
    <row r="18" spans="1:17" s="154" customFormat="1" ht="15" customHeight="1" x14ac:dyDescent="0.2">
      <c r="A18" s="162" t="s">
        <v>113</v>
      </c>
      <c r="B18" s="163">
        <v>1438.51</v>
      </c>
      <c r="C18" s="106" t="s">
        <v>47</v>
      </c>
      <c r="D18" s="94"/>
      <c r="E18" s="74">
        <f>D18*B18</f>
        <v>0</v>
      </c>
      <c r="F18" s="52"/>
      <c r="G18" s="48">
        <f>F18*B18</f>
        <v>0</v>
      </c>
      <c r="H18" s="48">
        <f>+F18+D18</f>
        <v>0</v>
      </c>
      <c r="I18" s="48">
        <f t="shared" ref="I18" si="0">E18+G18</f>
        <v>0</v>
      </c>
      <c r="J18" s="72" t="e">
        <f t="shared" ref="J18" si="1">K18*I18</f>
        <v>#VALUE!</v>
      </c>
      <c r="K18" s="109" t="str">
        <f t="shared" ref="K18" si="2">$K$12</f>
        <v>XX</v>
      </c>
      <c r="L18" s="48" t="e">
        <f t="shared" ref="L18" si="3">I18+J18</f>
        <v>#VALUE!</v>
      </c>
      <c r="M18" s="47"/>
      <c r="P18" s="159"/>
    </row>
    <row r="19" spans="1:17" ht="12.75" customHeight="1" x14ac:dyDescent="0.2">
      <c r="A19" s="160" t="s">
        <v>54</v>
      </c>
      <c r="B19" s="165"/>
      <c r="C19" s="165"/>
      <c r="D19" s="166"/>
      <c r="E19" s="74"/>
      <c r="F19" s="163"/>
      <c r="G19" s="48"/>
      <c r="H19" s="48"/>
      <c r="I19" s="48"/>
      <c r="J19" s="63"/>
      <c r="K19" s="167"/>
      <c r="L19" s="48"/>
      <c r="M19" s="49"/>
      <c r="O19" s="154"/>
      <c r="P19" s="159"/>
      <c r="Q19" s="164"/>
    </row>
    <row r="20" spans="1:17" ht="12.75" customHeight="1" x14ac:dyDescent="0.2">
      <c r="A20" s="160" t="s">
        <v>63</v>
      </c>
      <c r="B20" s="165"/>
      <c r="C20" s="165"/>
      <c r="D20" s="166"/>
      <c r="E20" s="74"/>
      <c r="F20" s="163"/>
      <c r="G20" s="48"/>
      <c r="H20" s="48"/>
      <c r="I20" s="48"/>
      <c r="J20" s="63"/>
      <c r="K20" s="167"/>
      <c r="L20" s="48"/>
      <c r="M20" s="49"/>
      <c r="O20" s="154"/>
      <c r="P20" s="159"/>
      <c r="Q20" s="164"/>
    </row>
    <row r="21" spans="1:17" ht="12.75" customHeight="1" x14ac:dyDescent="0.2">
      <c r="A21" s="162" t="s">
        <v>127</v>
      </c>
      <c r="B21" s="163">
        <v>3</v>
      </c>
      <c r="C21" s="106" t="s">
        <v>55</v>
      </c>
      <c r="D21" s="94"/>
      <c r="E21" s="74">
        <f>D21*B21</f>
        <v>0</v>
      </c>
      <c r="F21" s="105"/>
      <c r="G21" s="48">
        <f>F21*B21</f>
        <v>0</v>
      </c>
      <c r="H21" s="48">
        <f>+F21+D21</f>
        <v>0</v>
      </c>
      <c r="I21" s="48">
        <f t="shared" ref="I21:I22" si="4">E21+G21</f>
        <v>0</v>
      </c>
      <c r="J21" s="72" t="e">
        <f t="shared" ref="J21:J22" si="5">K21*I21</f>
        <v>#VALUE!</v>
      </c>
      <c r="K21" s="109" t="str">
        <f t="shared" ref="K21:K23" si="6">$K$12</f>
        <v>XX</v>
      </c>
      <c r="L21" s="48" t="e">
        <f t="shared" ref="L21:L22" si="7">I21+J21</f>
        <v>#VALUE!</v>
      </c>
      <c r="M21" s="49"/>
      <c r="O21" s="154"/>
      <c r="P21" s="159"/>
      <c r="Q21" s="164"/>
    </row>
    <row r="22" spans="1:17" ht="12.75" customHeight="1" x14ac:dyDescent="0.2">
      <c r="A22" s="162" t="s">
        <v>128</v>
      </c>
      <c r="B22" s="163">
        <v>3</v>
      </c>
      <c r="C22" s="106" t="s">
        <v>55</v>
      </c>
      <c r="D22" s="94"/>
      <c r="E22" s="74">
        <f>D22*B22</f>
        <v>0</v>
      </c>
      <c r="F22" s="105"/>
      <c r="G22" s="48">
        <f>F22*B22</f>
        <v>0</v>
      </c>
      <c r="H22" s="48">
        <f>+F22+D22</f>
        <v>0</v>
      </c>
      <c r="I22" s="48">
        <f t="shared" si="4"/>
        <v>0</v>
      </c>
      <c r="J22" s="72" t="e">
        <f t="shared" si="5"/>
        <v>#VALUE!</v>
      </c>
      <c r="K22" s="109" t="str">
        <f t="shared" si="6"/>
        <v>XX</v>
      </c>
      <c r="L22" s="48" t="e">
        <f t="shared" si="7"/>
        <v>#VALUE!</v>
      </c>
      <c r="M22" s="49"/>
      <c r="O22" s="154"/>
      <c r="P22" s="159"/>
      <c r="Q22" s="164"/>
    </row>
    <row r="23" spans="1:17" ht="12.75" customHeight="1" x14ac:dyDescent="0.2">
      <c r="A23" s="162" t="s">
        <v>129</v>
      </c>
      <c r="B23" s="163">
        <v>3</v>
      </c>
      <c r="C23" s="106" t="s">
        <v>130</v>
      </c>
      <c r="D23" s="94"/>
      <c r="E23" s="74">
        <f>D23*B23</f>
        <v>0</v>
      </c>
      <c r="F23" s="105"/>
      <c r="G23" s="48">
        <f>F23*B23</f>
        <v>0</v>
      </c>
      <c r="H23" s="48">
        <f>+F23+D23</f>
        <v>0</v>
      </c>
      <c r="I23" s="48">
        <f t="shared" ref="I23:I30" si="8">E23+G23</f>
        <v>0</v>
      </c>
      <c r="J23" s="72" t="e">
        <f t="shared" ref="J23:J30" si="9">K23*I23</f>
        <v>#VALUE!</v>
      </c>
      <c r="K23" s="109" t="str">
        <f t="shared" si="6"/>
        <v>XX</v>
      </c>
      <c r="L23" s="48" t="e">
        <f t="shared" ref="L23:L30" si="10">I23+J23</f>
        <v>#VALUE!</v>
      </c>
      <c r="M23" s="49"/>
      <c r="O23" s="154"/>
      <c r="P23" s="159"/>
      <c r="Q23" s="14"/>
    </row>
    <row r="24" spans="1:17" ht="12.75" customHeight="1" x14ac:dyDescent="0.2">
      <c r="A24" s="160" t="s">
        <v>56</v>
      </c>
      <c r="B24" s="106"/>
      <c r="C24" s="106"/>
      <c r="D24" s="168"/>
      <c r="E24" s="48"/>
      <c r="F24" s="169"/>
      <c r="G24" s="48"/>
      <c r="H24" s="48"/>
      <c r="I24" s="48"/>
      <c r="J24" s="63"/>
      <c r="K24" s="167"/>
      <c r="L24" s="48"/>
      <c r="M24" s="49"/>
      <c r="O24" s="154"/>
      <c r="P24" s="159"/>
      <c r="Q24" s="14"/>
    </row>
    <row r="25" spans="1:17" ht="12.75" customHeight="1" x14ac:dyDescent="0.2">
      <c r="A25" s="160" t="s">
        <v>64</v>
      </c>
      <c r="B25" s="106"/>
      <c r="C25" s="106"/>
      <c r="D25" s="168"/>
      <c r="E25" s="48"/>
      <c r="F25" s="169"/>
      <c r="G25" s="48"/>
      <c r="H25" s="48"/>
      <c r="I25" s="48"/>
      <c r="J25" s="63"/>
      <c r="K25" s="167"/>
      <c r="L25" s="48"/>
      <c r="M25" s="49"/>
      <c r="O25" s="154"/>
      <c r="P25" s="159"/>
      <c r="Q25" s="14"/>
    </row>
    <row r="26" spans="1:17" ht="12.75" customHeight="1" x14ac:dyDescent="0.2">
      <c r="A26" s="170" t="s">
        <v>131</v>
      </c>
      <c r="B26" s="171">
        <v>203.95</v>
      </c>
      <c r="C26" s="106" t="s">
        <v>76</v>
      </c>
      <c r="D26" s="79"/>
      <c r="E26" s="48">
        <f t="shared" ref="E26:E41" si="11">D26*B26</f>
        <v>0</v>
      </c>
      <c r="F26" s="79"/>
      <c r="G26" s="48">
        <f t="shared" ref="G26:G36" si="12">F26*B26</f>
        <v>0</v>
      </c>
      <c r="H26" s="48">
        <f t="shared" ref="H26:H36" si="13">+D26+F26</f>
        <v>0</v>
      </c>
      <c r="I26" s="48">
        <f t="shared" si="8"/>
        <v>0</v>
      </c>
      <c r="J26" s="72" t="e">
        <f t="shared" si="9"/>
        <v>#VALUE!</v>
      </c>
      <c r="K26" s="109" t="str">
        <f t="shared" ref="K26" si="14">$K$12</f>
        <v>XX</v>
      </c>
      <c r="L26" s="74" t="e">
        <f t="shared" si="10"/>
        <v>#VALUE!</v>
      </c>
      <c r="M26" s="49"/>
      <c r="O26" s="154"/>
      <c r="P26" s="159"/>
      <c r="Q26" s="172"/>
    </row>
    <row r="27" spans="1:17" ht="12.75" customHeight="1" x14ac:dyDescent="0.2">
      <c r="A27" s="173" t="s">
        <v>66</v>
      </c>
      <c r="B27" s="171"/>
      <c r="C27" s="106"/>
      <c r="D27" s="97"/>
      <c r="E27" s="48"/>
      <c r="F27" s="97"/>
      <c r="G27" s="48"/>
      <c r="H27" s="48"/>
      <c r="I27" s="48"/>
      <c r="J27" s="72"/>
      <c r="K27" s="174"/>
      <c r="L27" s="74"/>
      <c r="M27" s="49"/>
      <c r="O27" s="154"/>
      <c r="P27" s="159"/>
      <c r="Q27" s="172"/>
    </row>
    <row r="28" spans="1:17" ht="12.75" customHeight="1" x14ac:dyDescent="0.2">
      <c r="A28" s="162" t="s">
        <v>74</v>
      </c>
      <c r="B28" s="175">
        <v>2.0299999999999998</v>
      </c>
      <c r="C28" s="176" t="s">
        <v>47</v>
      </c>
      <c r="D28" s="73"/>
      <c r="E28" s="48">
        <f t="shared" si="11"/>
        <v>0</v>
      </c>
      <c r="F28" s="79"/>
      <c r="G28" s="48">
        <f t="shared" si="12"/>
        <v>0</v>
      </c>
      <c r="H28" s="48">
        <f t="shared" si="13"/>
        <v>0</v>
      </c>
      <c r="I28" s="48">
        <f t="shared" si="8"/>
        <v>0</v>
      </c>
      <c r="J28" s="72" t="e">
        <f t="shared" si="9"/>
        <v>#VALUE!</v>
      </c>
      <c r="K28" s="109" t="str">
        <f t="shared" ref="K28" si="15">$K$12</f>
        <v>XX</v>
      </c>
      <c r="L28" s="74" t="e">
        <f t="shared" si="10"/>
        <v>#VALUE!</v>
      </c>
      <c r="M28" s="49"/>
      <c r="O28" s="154"/>
      <c r="P28" s="159"/>
      <c r="Q28" s="172"/>
    </row>
    <row r="29" spans="1:17" ht="12.75" customHeight="1" x14ac:dyDescent="0.2">
      <c r="A29" s="160" t="s">
        <v>45</v>
      </c>
      <c r="B29" s="106"/>
      <c r="C29" s="106"/>
      <c r="D29" s="168"/>
      <c r="E29" s="48"/>
      <c r="F29" s="169"/>
      <c r="G29" s="48"/>
      <c r="H29" s="48"/>
      <c r="I29" s="48"/>
      <c r="J29" s="63"/>
      <c r="K29" s="167"/>
      <c r="L29" s="48"/>
      <c r="M29" s="49"/>
      <c r="O29" s="154"/>
      <c r="P29" s="159"/>
      <c r="Q29" s="164"/>
    </row>
    <row r="30" spans="1:17" ht="12.75" customHeight="1" x14ac:dyDescent="0.2">
      <c r="A30" s="170" t="s">
        <v>46</v>
      </c>
      <c r="B30" s="175">
        <v>1438.51</v>
      </c>
      <c r="C30" s="106" t="s">
        <v>47</v>
      </c>
      <c r="D30" s="79"/>
      <c r="E30" s="48">
        <f t="shared" si="11"/>
        <v>0</v>
      </c>
      <c r="F30" s="79"/>
      <c r="G30" s="48">
        <f t="shared" si="12"/>
        <v>0</v>
      </c>
      <c r="H30" s="48">
        <f t="shared" si="13"/>
        <v>0</v>
      </c>
      <c r="I30" s="48">
        <f t="shared" si="8"/>
        <v>0</v>
      </c>
      <c r="J30" s="72" t="e">
        <f t="shared" si="9"/>
        <v>#VALUE!</v>
      </c>
      <c r="K30" s="109" t="str">
        <f t="shared" ref="K30" si="16">$K$12</f>
        <v>XX</v>
      </c>
      <c r="L30" s="48" t="e">
        <f t="shared" si="10"/>
        <v>#VALUE!</v>
      </c>
      <c r="M30" s="49"/>
      <c r="O30" s="154"/>
      <c r="P30" s="159"/>
      <c r="Q30" s="164"/>
    </row>
    <row r="31" spans="1:17" s="154" customFormat="1" ht="15" customHeight="1" x14ac:dyDescent="0.2">
      <c r="A31" s="178" t="s">
        <v>84</v>
      </c>
      <c r="B31" s="179"/>
      <c r="C31" s="179"/>
      <c r="D31" s="180"/>
      <c r="E31" s="75"/>
      <c r="F31" s="180"/>
      <c r="G31" s="75"/>
      <c r="H31" s="75"/>
      <c r="I31" s="75"/>
      <c r="J31" s="76"/>
      <c r="K31" s="181"/>
      <c r="L31" s="75"/>
      <c r="M31" s="92" t="e">
        <f>SUM(L32:L36)</f>
        <v>#VALUE!</v>
      </c>
      <c r="P31" s="159"/>
    </row>
    <row r="32" spans="1:17" ht="12.75" customHeight="1" x14ac:dyDescent="0.2">
      <c r="A32" s="160" t="s">
        <v>49</v>
      </c>
      <c r="B32" s="182"/>
      <c r="C32" s="106"/>
      <c r="D32" s="168"/>
      <c r="E32" s="48"/>
      <c r="F32" s="168"/>
      <c r="G32" s="48"/>
      <c r="H32" s="48"/>
      <c r="I32" s="48"/>
      <c r="J32" s="72"/>
      <c r="K32" s="174"/>
      <c r="L32" s="48"/>
      <c r="M32" s="49"/>
      <c r="O32" s="154"/>
      <c r="P32" s="159"/>
    </row>
    <row r="33" spans="1:16" ht="12.75" customHeight="1" x14ac:dyDescent="0.2">
      <c r="A33" s="173" t="s">
        <v>67</v>
      </c>
      <c r="B33" s="182"/>
      <c r="C33" s="183"/>
      <c r="D33" s="169"/>
      <c r="E33" s="48"/>
      <c r="F33" s="184"/>
      <c r="G33" s="48"/>
      <c r="H33" s="48"/>
      <c r="I33" s="48"/>
      <c r="J33" s="72"/>
      <c r="K33" s="174"/>
      <c r="L33" s="48"/>
      <c r="M33" s="49"/>
      <c r="O33" s="154"/>
      <c r="P33" s="159"/>
    </row>
    <row r="34" spans="1:16" ht="12.75" customHeight="1" x14ac:dyDescent="0.2">
      <c r="A34" s="162" t="s">
        <v>114</v>
      </c>
      <c r="B34" s="185">
        <v>1438.51</v>
      </c>
      <c r="C34" s="176" t="s">
        <v>47</v>
      </c>
      <c r="D34" s="79"/>
      <c r="E34" s="48">
        <f t="shared" si="11"/>
        <v>0</v>
      </c>
      <c r="F34" s="79"/>
      <c r="G34" s="48">
        <f t="shared" si="12"/>
        <v>0</v>
      </c>
      <c r="H34" s="48">
        <f t="shared" si="13"/>
        <v>0</v>
      </c>
      <c r="I34" s="48">
        <f t="shared" ref="I34:I36" si="17">E34+G34</f>
        <v>0</v>
      </c>
      <c r="J34" s="72" t="e">
        <f t="shared" ref="J34:J36" si="18">K34*I34</f>
        <v>#VALUE!</v>
      </c>
      <c r="K34" s="109" t="str">
        <f t="shared" ref="K34" si="19">$K$12</f>
        <v>XX</v>
      </c>
      <c r="L34" s="48" t="e">
        <f t="shared" ref="L34:L36" si="20">I34+J34</f>
        <v>#VALUE!</v>
      </c>
      <c r="M34" s="49"/>
      <c r="O34" s="154"/>
      <c r="P34" s="159"/>
    </row>
    <row r="35" spans="1:16" ht="12.75" customHeight="1" x14ac:dyDescent="0.2">
      <c r="A35" s="160" t="s">
        <v>115</v>
      </c>
      <c r="B35" s="185"/>
      <c r="C35" s="176"/>
      <c r="D35" s="97"/>
      <c r="E35" s="48"/>
      <c r="F35" s="97"/>
      <c r="G35" s="48"/>
      <c r="H35" s="48"/>
      <c r="I35" s="48"/>
      <c r="J35" s="72"/>
      <c r="K35" s="174"/>
      <c r="L35" s="48"/>
      <c r="M35" s="49"/>
      <c r="O35" s="154"/>
      <c r="P35" s="159"/>
    </row>
    <row r="36" spans="1:16" ht="12.75" customHeight="1" x14ac:dyDescent="0.2">
      <c r="A36" s="162" t="s">
        <v>116</v>
      </c>
      <c r="B36" s="186">
        <v>111.18</v>
      </c>
      <c r="C36" s="176" t="s">
        <v>48</v>
      </c>
      <c r="D36" s="79"/>
      <c r="E36" s="48">
        <f t="shared" si="11"/>
        <v>0</v>
      </c>
      <c r="F36" s="78"/>
      <c r="G36" s="48">
        <f t="shared" si="12"/>
        <v>0</v>
      </c>
      <c r="H36" s="48">
        <f t="shared" si="13"/>
        <v>0</v>
      </c>
      <c r="I36" s="48">
        <f t="shared" si="17"/>
        <v>0</v>
      </c>
      <c r="J36" s="72" t="e">
        <f t="shared" si="18"/>
        <v>#VALUE!</v>
      </c>
      <c r="K36" s="109" t="str">
        <f t="shared" ref="K36" si="21">$K$12</f>
        <v>XX</v>
      </c>
      <c r="L36" s="48" t="e">
        <f t="shared" si="20"/>
        <v>#VALUE!</v>
      </c>
      <c r="M36" s="49"/>
      <c r="O36" s="154"/>
      <c r="P36" s="159"/>
    </row>
    <row r="37" spans="1:16" s="154" customFormat="1" ht="15" customHeight="1" x14ac:dyDescent="0.2">
      <c r="A37" s="178" t="s">
        <v>85</v>
      </c>
      <c r="B37" s="179"/>
      <c r="C37" s="179"/>
      <c r="D37" s="180"/>
      <c r="E37" s="50"/>
      <c r="F37" s="180"/>
      <c r="G37" s="50"/>
      <c r="H37" s="50"/>
      <c r="I37" s="50"/>
      <c r="J37" s="64"/>
      <c r="K37" s="187"/>
      <c r="L37" s="50"/>
      <c r="M37" s="92" t="e">
        <f>SUM(L38:L41)</f>
        <v>#VALUE!</v>
      </c>
      <c r="P37" s="159"/>
    </row>
    <row r="38" spans="1:16" ht="12.75" customHeight="1" x14ac:dyDescent="0.2">
      <c r="A38" s="160" t="s">
        <v>61</v>
      </c>
      <c r="B38" s="106"/>
      <c r="C38" s="106"/>
      <c r="D38" s="168"/>
      <c r="E38" s="48"/>
      <c r="F38" s="168"/>
      <c r="G38" s="48"/>
      <c r="H38" s="48"/>
      <c r="I38" s="48"/>
      <c r="J38" s="63"/>
      <c r="K38" s="167"/>
      <c r="L38" s="48"/>
      <c r="M38" s="47"/>
      <c r="O38" s="154"/>
      <c r="P38" s="159"/>
    </row>
    <row r="39" spans="1:16" ht="12.75" customHeight="1" x14ac:dyDescent="0.2">
      <c r="A39" s="188" t="s">
        <v>60</v>
      </c>
      <c r="B39" s="182">
        <v>335.15</v>
      </c>
      <c r="C39" s="176" t="s">
        <v>75</v>
      </c>
      <c r="D39" s="79"/>
      <c r="E39" s="48">
        <f t="shared" si="11"/>
        <v>0</v>
      </c>
      <c r="F39" s="79"/>
      <c r="G39" s="48">
        <f t="shared" ref="G39:G41" si="22">F39*B39</f>
        <v>0</v>
      </c>
      <c r="H39" s="48">
        <f t="shared" ref="H39:H41" si="23">+D39+F39</f>
        <v>0</v>
      </c>
      <c r="I39" s="48">
        <f t="shared" ref="I39:I41" si="24">E39+G39</f>
        <v>0</v>
      </c>
      <c r="J39" s="72" t="e">
        <f t="shared" ref="J39:J41" si="25">K39*I39</f>
        <v>#VALUE!</v>
      </c>
      <c r="K39" s="109" t="str">
        <f t="shared" ref="K39:K41" si="26">$K$12</f>
        <v>XX</v>
      </c>
      <c r="L39" s="48" t="e">
        <f t="shared" ref="L39:L41" si="27">I39+J39</f>
        <v>#VALUE!</v>
      </c>
      <c r="M39" s="47"/>
      <c r="O39" s="154"/>
      <c r="P39" s="159"/>
    </row>
    <row r="40" spans="1:16" ht="12.75" customHeight="1" x14ac:dyDescent="0.2">
      <c r="A40" s="188" t="s">
        <v>68</v>
      </c>
      <c r="B40" s="186">
        <v>97.39</v>
      </c>
      <c r="C40" s="176" t="s">
        <v>75</v>
      </c>
      <c r="D40" s="79"/>
      <c r="E40" s="48">
        <f t="shared" si="11"/>
        <v>0</v>
      </c>
      <c r="F40" s="79"/>
      <c r="G40" s="48">
        <f t="shared" si="22"/>
        <v>0</v>
      </c>
      <c r="H40" s="48">
        <f t="shared" si="23"/>
        <v>0</v>
      </c>
      <c r="I40" s="48">
        <f t="shared" si="24"/>
        <v>0</v>
      </c>
      <c r="J40" s="72" t="e">
        <f t="shared" si="25"/>
        <v>#VALUE!</v>
      </c>
      <c r="K40" s="109" t="str">
        <f t="shared" si="26"/>
        <v>XX</v>
      </c>
      <c r="L40" s="48" t="e">
        <f t="shared" si="27"/>
        <v>#VALUE!</v>
      </c>
      <c r="M40" s="47"/>
      <c r="O40" s="154"/>
      <c r="P40" s="159"/>
    </row>
    <row r="41" spans="1:16" ht="12.75" customHeight="1" x14ac:dyDescent="0.2">
      <c r="A41" s="188" t="s">
        <v>69</v>
      </c>
      <c r="B41" s="175">
        <v>7.52</v>
      </c>
      <c r="C41" s="176" t="s">
        <v>48</v>
      </c>
      <c r="D41" s="77"/>
      <c r="E41" s="48">
        <f t="shared" si="11"/>
        <v>0</v>
      </c>
      <c r="F41" s="77"/>
      <c r="G41" s="48">
        <f t="shared" si="22"/>
        <v>0</v>
      </c>
      <c r="H41" s="48">
        <f t="shared" si="23"/>
        <v>0</v>
      </c>
      <c r="I41" s="48">
        <f t="shared" si="24"/>
        <v>0</v>
      </c>
      <c r="J41" s="72" t="e">
        <f t="shared" si="25"/>
        <v>#VALUE!</v>
      </c>
      <c r="K41" s="109" t="str">
        <f t="shared" si="26"/>
        <v>XX</v>
      </c>
      <c r="L41" s="48" t="e">
        <f t="shared" si="27"/>
        <v>#VALUE!</v>
      </c>
      <c r="M41" s="47"/>
      <c r="O41" s="154"/>
      <c r="P41" s="159"/>
    </row>
    <row r="42" spans="1:16" ht="15" customHeight="1" x14ac:dyDescent="0.2">
      <c r="A42" s="178" t="s">
        <v>13</v>
      </c>
      <c r="B42" s="190"/>
      <c r="C42" s="179"/>
      <c r="D42" s="180"/>
      <c r="E42" s="50"/>
      <c r="F42" s="180"/>
      <c r="G42" s="50"/>
      <c r="H42" s="50"/>
      <c r="I42" s="75"/>
      <c r="J42" s="64"/>
      <c r="K42" s="187"/>
      <c r="L42" s="50"/>
      <c r="M42" s="92" t="e">
        <f>SUM(L43:L48)</f>
        <v>#VALUE!</v>
      </c>
      <c r="O42" s="154"/>
      <c r="P42" s="159"/>
    </row>
    <row r="43" spans="1:16" ht="12.75" customHeight="1" x14ac:dyDescent="0.2">
      <c r="A43" s="191" t="s">
        <v>132</v>
      </c>
      <c r="B43" s="175"/>
      <c r="C43" s="106"/>
      <c r="D43" s="177"/>
      <c r="E43" s="48"/>
      <c r="F43" s="97"/>
      <c r="G43" s="48"/>
      <c r="H43" s="48"/>
      <c r="I43" s="48"/>
      <c r="J43" s="72"/>
      <c r="K43" s="174"/>
      <c r="L43" s="48"/>
      <c r="M43" s="49"/>
      <c r="O43" s="154"/>
      <c r="P43" s="159"/>
    </row>
    <row r="44" spans="1:16" ht="12.75" customHeight="1" x14ac:dyDescent="0.2">
      <c r="A44" s="192" t="s">
        <v>133</v>
      </c>
      <c r="B44" s="175">
        <v>1056</v>
      </c>
      <c r="C44" s="106" t="s">
        <v>76</v>
      </c>
      <c r="D44" s="79"/>
      <c r="E44" s="48">
        <f t="shared" ref="E44" si="28">D44*B44</f>
        <v>0</v>
      </c>
      <c r="F44" s="79"/>
      <c r="G44" s="48">
        <f t="shared" ref="G44" si="29">F44*B44</f>
        <v>0</v>
      </c>
      <c r="H44" s="48">
        <f t="shared" ref="H44" si="30">+D44+F44</f>
        <v>0</v>
      </c>
      <c r="I44" s="48">
        <f t="shared" ref="I44" si="31">E44+G44</f>
        <v>0</v>
      </c>
      <c r="J44" s="72" t="e">
        <f t="shared" ref="J44" si="32">K44*I44</f>
        <v>#VALUE!</v>
      </c>
      <c r="K44" s="109" t="str">
        <f t="shared" ref="K44" si="33">$K$12</f>
        <v>XX</v>
      </c>
      <c r="L44" s="48" t="e">
        <f t="shared" ref="L44" si="34">I44+J44</f>
        <v>#VALUE!</v>
      </c>
      <c r="M44" s="49"/>
      <c r="O44" s="154"/>
      <c r="P44" s="159"/>
    </row>
    <row r="45" spans="1:16" ht="12.75" customHeight="1" x14ac:dyDescent="0.2">
      <c r="A45" s="191" t="s">
        <v>94</v>
      </c>
      <c r="B45" s="175"/>
      <c r="C45" s="106"/>
      <c r="D45" s="177"/>
      <c r="E45" s="48"/>
      <c r="F45" s="97"/>
      <c r="G45" s="48"/>
      <c r="H45" s="48"/>
      <c r="I45" s="48"/>
      <c r="J45" s="72"/>
      <c r="K45" s="174"/>
      <c r="L45" s="48"/>
      <c r="M45" s="49"/>
      <c r="O45" s="154"/>
      <c r="P45" s="159"/>
    </row>
    <row r="46" spans="1:16" ht="12.75" customHeight="1" x14ac:dyDescent="0.2">
      <c r="A46" s="192" t="s">
        <v>95</v>
      </c>
      <c r="B46" s="175">
        <v>274.8</v>
      </c>
      <c r="C46" s="106" t="s">
        <v>76</v>
      </c>
      <c r="D46" s="79"/>
      <c r="E46" s="48">
        <f t="shared" ref="E46:E83" si="35">D46*B46</f>
        <v>0</v>
      </c>
      <c r="F46" s="79"/>
      <c r="G46" s="48">
        <f t="shared" ref="G46:G48" si="36">F46*B46</f>
        <v>0</v>
      </c>
      <c r="H46" s="48">
        <f t="shared" ref="H46:H48" si="37">+D46+F46</f>
        <v>0</v>
      </c>
      <c r="I46" s="48">
        <f t="shared" ref="I46:I48" si="38">E46+G46</f>
        <v>0</v>
      </c>
      <c r="J46" s="72" t="e">
        <f t="shared" ref="J46:J48" si="39">K46*I46</f>
        <v>#VALUE!</v>
      </c>
      <c r="K46" s="109" t="str">
        <f t="shared" ref="K46:K48" si="40">$K$12</f>
        <v>XX</v>
      </c>
      <c r="L46" s="48" t="e">
        <f t="shared" ref="L46:L48" si="41">I46+J46</f>
        <v>#VALUE!</v>
      </c>
      <c r="M46" s="49"/>
      <c r="O46" s="154"/>
      <c r="P46" s="159"/>
    </row>
    <row r="47" spans="1:16" ht="12.75" customHeight="1" x14ac:dyDescent="0.2">
      <c r="A47" s="192" t="s">
        <v>96</v>
      </c>
      <c r="B47" s="175">
        <v>360.63</v>
      </c>
      <c r="C47" s="106" t="s">
        <v>76</v>
      </c>
      <c r="D47" s="79"/>
      <c r="E47" s="48">
        <f t="shared" si="35"/>
        <v>0</v>
      </c>
      <c r="F47" s="79"/>
      <c r="G47" s="48">
        <f t="shared" si="36"/>
        <v>0</v>
      </c>
      <c r="H47" s="48">
        <f t="shared" si="37"/>
        <v>0</v>
      </c>
      <c r="I47" s="48">
        <f t="shared" si="38"/>
        <v>0</v>
      </c>
      <c r="J47" s="72" t="e">
        <f t="shared" si="39"/>
        <v>#VALUE!</v>
      </c>
      <c r="K47" s="109" t="str">
        <f t="shared" si="40"/>
        <v>XX</v>
      </c>
      <c r="L47" s="48" t="e">
        <f t="shared" si="41"/>
        <v>#VALUE!</v>
      </c>
      <c r="M47" s="49"/>
      <c r="O47" s="154"/>
      <c r="P47" s="159"/>
    </row>
    <row r="48" spans="1:16" ht="12.75" customHeight="1" x14ac:dyDescent="0.2">
      <c r="A48" s="192" t="s">
        <v>97</v>
      </c>
      <c r="B48" s="175">
        <v>1039.6400000000001</v>
      </c>
      <c r="C48" s="106" t="s">
        <v>47</v>
      </c>
      <c r="D48" s="79"/>
      <c r="E48" s="48">
        <f t="shared" si="35"/>
        <v>0</v>
      </c>
      <c r="F48" s="79"/>
      <c r="G48" s="48">
        <f t="shared" si="36"/>
        <v>0</v>
      </c>
      <c r="H48" s="48">
        <f t="shared" si="37"/>
        <v>0</v>
      </c>
      <c r="I48" s="48">
        <f t="shared" si="38"/>
        <v>0</v>
      </c>
      <c r="J48" s="72" t="e">
        <f t="shared" si="39"/>
        <v>#VALUE!</v>
      </c>
      <c r="K48" s="109" t="str">
        <f t="shared" si="40"/>
        <v>XX</v>
      </c>
      <c r="L48" s="48" t="e">
        <f t="shared" si="41"/>
        <v>#VALUE!</v>
      </c>
      <c r="M48" s="49"/>
      <c r="O48" s="154"/>
      <c r="P48" s="159"/>
    </row>
    <row r="49" spans="1:16" s="154" customFormat="1" ht="15" customHeight="1" x14ac:dyDescent="0.2">
      <c r="A49" s="178" t="s">
        <v>57</v>
      </c>
      <c r="B49" s="179"/>
      <c r="C49" s="179"/>
      <c r="D49" s="180"/>
      <c r="E49" s="75"/>
      <c r="F49" s="180"/>
      <c r="G49" s="50"/>
      <c r="H49" s="50"/>
      <c r="I49" s="50"/>
      <c r="J49" s="64"/>
      <c r="K49" s="187"/>
      <c r="L49" s="50"/>
      <c r="M49" s="92" t="e">
        <f>SUM(L50:L56)</f>
        <v>#VALUE!</v>
      </c>
      <c r="P49" s="159"/>
    </row>
    <row r="50" spans="1:16" ht="12.75" customHeight="1" x14ac:dyDescent="0.2">
      <c r="A50" s="173" t="s">
        <v>58</v>
      </c>
      <c r="B50" s="176"/>
      <c r="C50" s="193"/>
      <c r="D50" s="194"/>
      <c r="E50" s="48"/>
      <c r="F50" s="194"/>
      <c r="G50" s="48"/>
      <c r="H50" s="48"/>
      <c r="I50" s="48"/>
      <c r="J50" s="72"/>
      <c r="K50" s="174"/>
      <c r="L50" s="48"/>
      <c r="M50" s="47"/>
      <c r="O50" s="154"/>
      <c r="P50" s="159"/>
    </row>
    <row r="51" spans="1:16" ht="12.75" customHeight="1" x14ac:dyDescent="0.2">
      <c r="A51" s="173" t="s">
        <v>2</v>
      </c>
      <c r="B51" s="176"/>
      <c r="C51" s="193"/>
      <c r="D51" s="194"/>
      <c r="E51" s="48"/>
      <c r="F51" s="194"/>
      <c r="G51" s="48"/>
      <c r="H51" s="48"/>
      <c r="I51" s="48"/>
      <c r="J51" s="72"/>
      <c r="K51" s="174"/>
      <c r="L51" s="48"/>
      <c r="M51" s="47"/>
      <c r="O51" s="154"/>
      <c r="P51" s="159"/>
    </row>
    <row r="52" spans="1:16" s="154" customFormat="1" ht="29.25" customHeight="1" x14ac:dyDescent="0.2">
      <c r="A52" s="195" t="s">
        <v>80</v>
      </c>
      <c r="B52" s="185">
        <v>156.32</v>
      </c>
      <c r="C52" s="106" t="s">
        <v>50</v>
      </c>
      <c r="D52" s="79"/>
      <c r="E52" s="48">
        <f t="shared" si="35"/>
        <v>0</v>
      </c>
      <c r="F52" s="73"/>
      <c r="G52" s="48">
        <f t="shared" ref="G52" si="42">F52*B52</f>
        <v>0</v>
      </c>
      <c r="H52" s="48">
        <f t="shared" ref="H52" si="43">+D52+F52</f>
        <v>0</v>
      </c>
      <c r="I52" s="48">
        <f t="shared" ref="I52" si="44">E52+G52</f>
        <v>0</v>
      </c>
      <c r="J52" s="72" t="e">
        <f t="shared" ref="J52" si="45">K52*I52</f>
        <v>#VALUE!</v>
      </c>
      <c r="K52" s="109" t="str">
        <f t="shared" ref="K52" si="46">$K$12</f>
        <v>XX</v>
      </c>
      <c r="L52" s="48" t="e">
        <f t="shared" ref="L52" si="47">I52+J52</f>
        <v>#VALUE!</v>
      </c>
      <c r="M52" s="49"/>
      <c r="P52" s="159"/>
    </row>
    <row r="53" spans="1:16" ht="12.75" customHeight="1" x14ac:dyDescent="0.2">
      <c r="A53" s="160" t="s">
        <v>81</v>
      </c>
      <c r="B53" s="106"/>
      <c r="C53" s="106"/>
      <c r="D53" s="168"/>
      <c r="E53" s="48"/>
      <c r="F53" s="168"/>
      <c r="G53" s="48"/>
      <c r="H53" s="48"/>
      <c r="I53" s="48"/>
      <c r="J53" s="63"/>
      <c r="K53" s="167"/>
      <c r="L53" s="48"/>
      <c r="M53" s="49"/>
      <c r="O53" s="154"/>
      <c r="P53" s="159"/>
    </row>
    <row r="54" spans="1:16" ht="12.75" customHeight="1" x14ac:dyDescent="0.2">
      <c r="A54" s="160" t="s">
        <v>82</v>
      </c>
      <c r="B54" s="106"/>
      <c r="C54" s="106"/>
      <c r="D54" s="168"/>
      <c r="E54" s="48"/>
      <c r="F54" s="168"/>
      <c r="G54" s="48"/>
      <c r="H54" s="48"/>
      <c r="I54" s="48"/>
      <c r="J54" s="63"/>
      <c r="K54" s="167"/>
      <c r="L54" s="48"/>
      <c r="M54" s="49"/>
      <c r="O54" s="154"/>
      <c r="P54" s="159"/>
    </row>
    <row r="55" spans="1:16" ht="12.75" customHeight="1" x14ac:dyDescent="0.2">
      <c r="A55" s="160" t="s">
        <v>83</v>
      </c>
      <c r="B55" s="106"/>
      <c r="C55" s="106"/>
      <c r="D55" s="168"/>
      <c r="E55" s="48"/>
      <c r="F55" s="168"/>
      <c r="G55" s="48"/>
      <c r="H55" s="48"/>
      <c r="I55" s="48"/>
      <c r="J55" s="63"/>
      <c r="K55" s="167"/>
      <c r="L55" s="48"/>
      <c r="M55" s="49"/>
      <c r="O55" s="154"/>
      <c r="P55" s="159"/>
    </row>
    <row r="56" spans="1:16" ht="12.75" customHeight="1" x14ac:dyDescent="0.2">
      <c r="A56" s="170" t="s">
        <v>98</v>
      </c>
      <c r="B56" s="196">
        <v>152.91999999999999</v>
      </c>
      <c r="C56" s="106" t="s">
        <v>47</v>
      </c>
      <c r="D56" s="79"/>
      <c r="E56" s="48">
        <f>D56*B56</f>
        <v>0</v>
      </c>
      <c r="F56" s="78"/>
      <c r="G56" s="48">
        <f>F56*B56</f>
        <v>0</v>
      </c>
      <c r="H56" s="48">
        <f>+D56+F56</f>
        <v>0</v>
      </c>
      <c r="I56" s="48">
        <f>E56+G56</f>
        <v>0</v>
      </c>
      <c r="J56" s="72" t="e">
        <f>K56*I56</f>
        <v>#VALUE!</v>
      </c>
      <c r="K56" s="109" t="str">
        <f t="shared" ref="K56" si="48">$K$12</f>
        <v>XX</v>
      </c>
      <c r="L56" s="48" t="e">
        <f>I56+J56</f>
        <v>#VALUE!</v>
      </c>
      <c r="M56" s="49"/>
      <c r="O56" s="154"/>
      <c r="P56" s="159"/>
    </row>
    <row r="57" spans="1:16" ht="15.75" x14ac:dyDescent="0.2">
      <c r="A57" s="197" t="s">
        <v>88</v>
      </c>
      <c r="B57" s="198"/>
      <c r="C57" s="199"/>
      <c r="D57" s="200"/>
      <c r="E57" s="75"/>
      <c r="F57" s="75"/>
      <c r="G57" s="75"/>
      <c r="H57" s="75"/>
      <c r="I57" s="75"/>
      <c r="J57" s="76"/>
      <c r="K57" s="181"/>
      <c r="L57" s="75"/>
      <c r="M57" s="92" t="e">
        <f>SUM(L58:L63)</f>
        <v>#VALUE!</v>
      </c>
      <c r="O57" s="154"/>
      <c r="P57" s="159"/>
    </row>
    <row r="58" spans="1:16" ht="12.75" customHeight="1" x14ac:dyDescent="0.2">
      <c r="A58" s="201" t="s">
        <v>89</v>
      </c>
      <c r="B58" s="175"/>
      <c r="C58" s="176"/>
      <c r="D58" s="189"/>
      <c r="E58" s="48"/>
      <c r="F58" s="189"/>
      <c r="G58" s="48"/>
      <c r="H58" s="48"/>
      <c r="I58" s="48"/>
      <c r="J58" s="72"/>
      <c r="K58" s="174"/>
      <c r="L58" s="48"/>
      <c r="M58" s="47"/>
      <c r="O58" s="154"/>
      <c r="P58" s="159"/>
    </row>
    <row r="59" spans="1:16" ht="12.75" customHeight="1" x14ac:dyDescent="0.2">
      <c r="A59" s="201" t="s">
        <v>90</v>
      </c>
      <c r="B59" s="175"/>
      <c r="C59" s="176"/>
      <c r="D59" s="189"/>
      <c r="E59" s="48"/>
      <c r="F59" s="189"/>
      <c r="G59" s="48"/>
      <c r="H59" s="48"/>
      <c r="I59" s="48"/>
      <c r="J59" s="72"/>
      <c r="K59" s="174"/>
      <c r="L59" s="48"/>
      <c r="M59" s="47"/>
      <c r="O59" s="154"/>
      <c r="P59" s="159"/>
    </row>
    <row r="60" spans="1:16" ht="12.75" customHeight="1" x14ac:dyDescent="0.2">
      <c r="A60" s="188" t="s">
        <v>92</v>
      </c>
      <c r="B60" s="196">
        <v>4</v>
      </c>
      <c r="C60" s="202" t="s">
        <v>77</v>
      </c>
      <c r="D60" s="79"/>
      <c r="E60" s="48">
        <f>D60*B60</f>
        <v>0</v>
      </c>
      <c r="F60" s="95"/>
      <c r="G60" s="48">
        <f t="shared" ref="G60:G62" si="49">F60*B60</f>
        <v>0</v>
      </c>
      <c r="H60" s="48">
        <f>+D60+F60</f>
        <v>0</v>
      </c>
      <c r="I60" s="48">
        <f>E60+G60</f>
        <v>0</v>
      </c>
      <c r="J60" s="72" t="e">
        <f>K60*I60</f>
        <v>#VALUE!</v>
      </c>
      <c r="K60" s="109" t="str">
        <f t="shared" ref="K60:K63" si="50">$K$12</f>
        <v>XX</v>
      </c>
      <c r="L60" s="48" t="e">
        <f>I60+J60</f>
        <v>#VALUE!</v>
      </c>
      <c r="M60" s="47"/>
      <c r="O60" s="154"/>
      <c r="P60" s="159"/>
    </row>
    <row r="61" spans="1:16" ht="12.75" customHeight="1" x14ac:dyDescent="0.2">
      <c r="A61" s="188" t="s">
        <v>91</v>
      </c>
      <c r="B61" s="196">
        <v>6</v>
      </c>
      <c r="C61" s="202" t="s">
        <v>77</v>
      </c>
      <c r="D61" s="79"/>
      <c r="E61" s="48">
        <f>D61*B61</f>
        <v>0</v>
      </c>
      <c r="F61" s="95"/>
      <c r="G61" s="48">
        <f t="shared" si="49"/>
        <v>0</v>
      </c>
      <c r="H61" s="48">
        <f t="shared" ref="H61:H63" si="51">+D61+F61</f>
        <v>0</v>
      </c>
      <c r="I61" s="48">
        <f t="shared" ref="I61:I63" si="52">E61+G61</f>
        <v>0</v>
      </c>
      <c r="J61" s="72" t="e">
        <f t="shared" ref="J61:J63" si="53">K61*I61</f>
        <v>#VALUE!</v>
      </c>
      <c r="K61" s="109" t="str">
        <f t="shared" si="50"/>
        <v>XX</v>
      </c>
      <c r="L61" s="48" t="e">
        <f t="shared" ref="L61:L62" si="54">I61+J61</f>
        <v>#VALUE!</v>
      </c>
      <c r="M61" s="47"/>
      <c r="O61" s="154"/>
      <c r="P61" s="159"/>
    </row>
    <row r="62" spans="1:16" ht="12.75" customHeight="1" x14ac:dyDescent="0.2">
      <c r="A62" s="188" t="s">
        <v>93</v>
      </c>
      <c r="B62" s="196">
        <v>10</v>
      </c>
      <c r="C62" s="202" t="s">
        <v>77</v>
      </c>
      <c r="D62" s="79"/>
      <c r="E62" s="48">
        <f>D62*B62</f>
        <v>0</v>
      </c>
      <c r="F62" s="96"/>
      <c r="G62" s="48">
        <f t="shared" si="49"/>
        <v>0</v>
      </c>
      <c r="H62" s="48">
        <f t="shared" si="51"/>
        <v>0</v>
      </c>
      <c r="I62" s="48">
        <f t="shared" si="52"/>
        <v>0</v>
      </c>
      <c r="J62" s="72" t="e">
        <f t="shared" si="53"/>
        <v>#VALUE!</v>
      </c>
      <c r="K62" s="109" t="str">
        <f t="shared" si="50"/>
        <v>XX</v>
      </c>
      <c r="L62" s="48" t="e">
        <f t="shared" si="54"/>
        <v>#VALUE!</v>
      </c>
      <c r="M62" s="47"/>
      <c r="O62" s="154"/>
      <c r="P62" s="159"/>
    </row>
    <row r="63" spans="1:16" ht="12.75" customHeight="1" x14ac:dyDescent="0.2">
      <c r="A63" s="188" t="s">
        <v>99</v>
      </c>
      <c r="B63" s="196">
        <v>8</v>
      </c>
      <c r="C63" s="202" t="s">
        <v>100</v>
      </c>
      <c r="D63" s="79"/>
      <c r="E63" s="48">
        <f>D63*B63</f>
        <v>0</v>
      </c>
      <c r="F63" s="95"/>
      <c r="G63" s="48">
        <f>F63*B63</f>
        <v>0</v>
      </c>
      <c r="H63" s="48">
        <f t="shared" si="51"/>
        <v>0</v>
      </c>
      <c r="I63" s="48">
        <f t="shared" si="52"/>
        <v>0</v>
      </c>
      <c r="J63" s="72" t="e">
        <f t="shared" si="53"/>
        <v>#VALUE!</v>
      </c>
      <c r="K63" s="109" t="str">
        <f t="shared" si="50"/>
        <v>XX</v>
      </c>
      <c r="L63" s="48" t="e">
        <f>I63+J63</f>
        <v>#VALUE!</v>
      </c>
      <c r="M63" s="47"/>
      <c r="O63" s="154"/>
      <c r="P63" s="159"/>
    </row>
    <row r="64" spans="1:16" ht="15" customHeight="1" x14ac:dyDescent="0.2">
      <c r="A64" s="178" t="s">
        <v>59</v>
      </c>
      <c r="B64" s="179"/>
      <c r="C64" s="179"/>
      <c r="D64" s="180"/>
      <c r="E64" s="75"/>
      <c r="F64" s="180"/>
      <c r="G64" s="50"/>
      <c r="H64" s="50"/>
      <c r="I64" s="50"/>
      <c r="J64" s="64"/>
      <c r="K64" s="187"/>
      <c r="L64" s="50"/>
      <c r="M64" s="92" t="e">
        <f>SUM(L65:L67)</f>
        <v>#VALUE!</v>
      </c>
      <c r="O64" s="154"/>
      <c r="P64" s="159"/>
    </row>
    <row r="65" spans="1:16" ht="12.75" customHeight="1" x14ac:dyDescent="0.2">
      <c r="A65" s="160" t="s">
        <v>3</v>
      </c>
      <c r="B65" s="106"/>
      <c r="C65" s="106"/>
      <c r="D65" s="168"/>
      <c r="E65" s="48"/>
      <c r="F65" s="168"/>
      <c r="G65" s="48"/>
      <c r="H65" s="48"/>
      <c r="I65" s="48"/>
      <c r="J65" s="63"/>
      <c r="K65" s="167"/>
      <c r="L65" s="48"/>
      <c r="M65" s="49"/>
      <c r="O65" s="154"/>
      <c r="P65" s="159"/>
    </row>
    <row r="66" spans="1:16" ht="12.75" customHeight="1" x14ac:dyDescent="0.2">
      <c r="A66" s="160" t="s">
        <v>52</v>
      </c>
      <c r="B66" s="106"/>
      <c r="C66" s="106"/>
      <c r="D66" s="168"/>
      <c r="E66" s="48"/>
      <c r="F66" s="168"/>
      <c r="G66" s="48"/>
      <c r="H66" s="48"/>
      <c r="I66" s="48"/>
      <c r="J66" s="63"/>
      <c r="K66" s="167"/>
      <c r="L66" s="48"/>
      <c r="M66" s="49"/>
      <c r="O66" s="154"/>
      <c r="P66" s="159"/>
    </row>
    <row r="67" spans="1:16" ht="12.75" customHeight="1" x14ac:dyDescent="0.2">
      <c r="A67" s="170" t="s">
        <v>117</v>
      </c>
      <c r="B67" s="175">
        <v>3</v>
      </c>
      <c r="C67" s="106" t="s">
        <v>55</v>
      </c>
      <c r="D67" s="95"/>
      <c r="E67" s="48">
        <f t="shared" si="35"/>
        <v>0</v>
      </c>
      <c r="F67" s="78"/>
      <c r="G67" s="48">
        <f t="shared" ref="G67:G71" si="55">F67*B67</f>
        <v>0</v>
      </c>
      <c r="H67" s="48">
        <f t="shared" ref="H67:H71" si="56">+D67+F67</f>
        <v>0</v>
      </c>
      <c r="I67" s="48">
        <f t="shared" ref="I67:I71" si="57">E67+G67</f>
        <v>0</v>
      </c>
      <c r="J67" s="72" t="e">
        <f t="shared" ref="J67:J71" si="58">K67*I67</f>
        <v>#VALUE!</v>
      </c>
      <c r="K67" s="109" t="str">
        <f t="shared" ref="K67" si="59">$K$12</f>
        <v>XX</v>
      </c>
      <c r="L67" s="48" t="e">
        <f>I67+J67</f>
        <v>#VALUE!</v>
      </c>
      <c r="M67" s="49"/>
      <c r="O67" s="154"/>
      <c r="P67" s="159"/>
    </row>
    <row r="68" spans="1:16" ht="15" customHeight="1" x14ac:dyDescent="0.2">
      <c r="A68" s="178" t="s">
        <v>36</v>
      </c>
      <c r="B68" s="179"/>
      <c r="C68" s="179"/>
      <c r="D68" s="180"/>
      <c r="E68" s="75"/>
      <c r="F68" s="180"/>
      <c r="G68" s="75"/>
      <c r="H68" s="75"/>
      <c r="I68" s="75"/>
      <c r="J68" s="76"/>
      <c r="K68" s="181"/>
      <c r="L68" s="75"/>
      <c r="M68" s="92" t="e">
        <f>SUM(L69:L83)</f>
        <v>#VALUE!</v>
      </c>
      <c r="O68" s="154"/>
      <c r="P68" s="159"/>
    </row>
    <row r="69" spans="1:16" ht="15" customHeight="1" x14ac:dyDescent="0.2">
      <c r="A69" s="201" t="s">
        <v>70</v>
      </c>
      <c r="B69" s="101"/>
      <c r="C69" s="101"/>
      <c r="D69" s="168"/>
      <c r="E69" s="48"/>
      <c r="F69" s="168"/>
      <c r="G69" s="48"/>
      <c r="H69" s="48"/>
      <c r="I69" s="48"/>
      <c r="J69" s="72"/>
      <c r="K69" s="174"/>
      <c r="L69" s="48"/>
      <c r="M69" s="47"/>
      <c r="O69" s="154"/>
      <c r="P69" s="159"/>
    </row>
    <row r="70" spans="1:16" ht="15" customHeight="1" x14ac:dyDescent="0.2">
      <c r="A70" s="188" t="s">
        <v>118</v>
      </c>
      <c r="B70" s="182">
        <v>315</v>
      </c>
      <c r="C70" s="176" t="s">
        <v>48</v>
      </c>
      <c r="D70" s="79"/>
      <c r="E70" s="48">
        <f t="shared" si="35"/>
        <v>0</v>
      </c>
      <c r="F70" s="73"/>
      <c r="G70" s="48">
        <f t="shared" si="55"/>
        <v>0</v>
      </c>
      <c r="H70" s="48">
        <f t="shared" si="56"/>
        <v>0</v>
      </c>
      <c r="I70" s="48">
        <f t="shared" si="57"/>
        <v>0</v>
      </c>
      <c r="J70" s="72" t="e">
        <f t="shared" si="58"/>
        <v>#VALUE!</v>
      </c>
      <c r="K70" s="109" t="str">
        <f t="shared" ref="K70:K71" si="60">$K$12</f>
        <v>XX</v>
      </c>
      <c r="L70" s="48" t="e">
        <f t="shared" ref="L70:L71" si="61">I70+J70</f>
        <v>#VALUE!</v>
      </c>
      <c r="M70" s="47"/>
      <c r="O70" s="154"/>
      <c r="P70" s="159"/>
    </row>
    <row r="71" spans="1:16" ht="15" customHeight="1" x14ac:dyDescent="0.2">
      <c r="A71" s="203" t="s">
        <v>71</v>
      </c>
      <c r="B71" s="182">
        <v>157.71</v>
      </c>
      <c r="C71" s="176" t="s">
        <v>48</v>
      </c>
      <c r="D71" s="79"/>
      <c r="E71" s="48">
        <f t="shared" si="35"/>
        <v>0</v>
      </c>
      <c r="F71" s="73"/>
      <c r="G71" s="48">
        <f t="shared" si="55"/>
        <v>0</v>
      </c>
      <c r="H71" s="48">
        <f t="shared" si="56"/>
        <v>0</v>
      </c>
      <c r="I71" s="48">
        <f t="shared" si="57"/>
        <v>0</v>
      </c>
      <c r="J71" s="72" t="e">
        <f t="shared" si="58"/>
        <v>#VALUE!</v>
      </c>
      <c r="K71" s="109" t="str">
        <f t="shared" si="60"/>
        <v>XX</v>
      </c>
      <c r="L71" s="48" t="e">
        <f t="shared" si="61"/>
        <v>#VALUE!</v>
      </c>
      <c r="M71" s="47"/>
      <c r="O71" s="154"/>
      <c r="P71" s="159"/>
    </row>
    <row r="72" spans="1:16" ht="12.75" customHeight="1" x14ac:dyDescent="0.2">
      <c r="A72" s="160" t="s">
        <v>51</v>
      </c>
      <c r="B72" s="204"/>
      <c r="C72" s="204"/>
      <c r="D72" s="168"/>
      <c r="E72" s="48"/>
      <c r="F72" s="168"/>
      <c r="G72" s="48"/>
      <c r="H72" s="48"/>
      <c r="I72" s="48"/>
      <c r="J72" s="63"/>
      <c r="K72" s="167"/>
      <c r="L72" s="48"/>
      <c r="M72" s="47"/>
      <c r="O72" s="154"/>
      <c r="P72" s="159"/>
    </row>
    <row r="73" spans="1:16" ht="12.75" customHeight="1" x14ac:dyDescent="0.2">
      <c r="A73" s="170" t="s">
        <v>108</v>
      </c>
      <c r="B73" s="182">
        <v>366.92</v>
      </c>
      <c r="C73" s="106" t="s">
        <v>47</v>
      </c>
      <c r="D73" s="71"/>
      <c r="E73" s="48">
        <f t="shared" si="35"/>
        <v>0</v>
      </c>
      <c r="F73" s="71"/>
      <c r="G73" s="48">
        <f t="shared" ref="G73:G83" si="62">F73*B73</f>
        <v>0</v>
      </c>
      <c r="H73" s="48">
        <f t="shared" ref="H73:H83" si="63">+D73+F73</f>
        <v>0</v>
      </c>
      <c r="I73" s="48">
        <f t="shared" ref="I73:I83" si="64">E73+G73</f>
        <v>0</v>
      </c>
      <c r="J73" s="72" t="e">
        <f t="shared" ref="J73:J83" si="65">K73*I73</f>
        <v>#VALUE!</v>
      </c>
      <c r="K73" s="109" t="str">
        <f t="shared" ref="K73:K75" si="66">$K$12</f>
        <v>XX</v>
      </c>
      <c r="L73" s="48" t="e">
        <f t="shared" ref="L73:L83" si="67">I73+J73</f>
        <v>#VALUE!</v>
      </c>
      <c r="M73" s="47"/>
      <c r="O73" s="154"/>
      <c r="P73" s="159"/>
    </row>
    <row r="74" spans="1:16" ht="12.75" customHeight="1" x14ac:dyDescent="0.2">
      <c r="A74" s="162" t="s">
        <v>72</v>
      </c>
      <c r="B74" s="175">
        <v>55</v>
      </c>
      <c r="C74" s="205" t="s">
        <v>75</v>
      </c>
      <c r="D74" s="78"/>
      <c r="E74" s="48">
        <f t="shared" si="35"/>
        <v>0</v>
      </c>
      <c r="F74" s="78"/>
      <c r="G74" s="48">
        <f t="shared" si="62"/>
        <v>0</v>
      </c>
      <c r="H74" s="48">
        <f t="shared" si="63"/>
        <v>0</v>
      </c>
      <c r="I74" s="48">
        <f t="shared" si="64"/>
        <v>0</v>
      </c>
      <c r="J74" s="72" t="e">
        <f t="shared" si="65"/>
        <v>#VALUE!</v>
      </c>
      <c r="K74" s="109" t="str">
        <f t="shared" si="66"/>
        <v>XX</v>
      </c>
      <c r="L74" s="48" t="e">
        <f t="shared" si="67"/>
        <v>#VALUE!</v>
      </c>
      <c r="M74" s="47"/>
      <c r="O74" s="154"/>
      <c r="P74" s="159"/>
    </row>
    <row r="75" spans="1:16" ht="12.75" customHeight="1" x14ac:dyDescent="0.2">
      <c r="A75" s="162" t="s">
        <v>107</v>
      </c>
      <c r="B75" s="175">
        <v>11</v>
      </c>
      <c r="C75" s="205" t="s">
        <v>75</v>
      </c>
      <c r="D75" s="78"/>
      <c r="E75" s="48">
        <f t="shared" si="35"/>
        <v>0</v>
      </c>
      <c r="F75" s="78"/>
      <c r="G75" s="48">
        <f t="shared" si="62"/>
        <v>0</v>
      </c>
      <c r="H75" s="48">
        <f t="shared" si="63"/>
        <v>0</v>
      </c>
      <c r="I75" s="48">
        <f t="shared" si="64"/>
        <v>0</v>
      </c>
      <c r="J75" s="72" t="e">
        <f t="shared" si="65"/>
        <v>#VALUE!</v>
      </c>
      <c r="K75" s="109" t="str">
        <f t="shared" si="66"/>
        <v>XX</v>
      </c>
      <c r="L75" s="48" t="e">
        <f t="shared" si="67"/>
        <v>#VALUE!</v>
      </c>
      <c r="M75" s="47"/>
      <c r="O75" s="154"/>
      <c r="P75" s="159"/>
    </row>
    <row r="76" spans="1:16" ht="12.75" customHeight="1" x14ac:dyDescent="0.2">
      <c r="A76" s="160" t="s">
        <v>53</v>
      </c>
      <c r="B76" s="106"/>
      <c r="C76" s="106"/>
      <c r="D76" s="168"/>
      <c r="E76" s="48"/>
      <c r="F76" s="48"/>
      <c r="G76" s="48"/>
      <c r="H76" s="48"/>
      <c r="I76" s="48"/>
      <c r="J76" s="72"/>
      <c r="K76" s="174"/>
      <c r="L76" s="48"/>
      <c r="M76" s="49"/>
      <c r="O76" s="154"/>
      <c r="P76" s="159"/>
    </row>
    <row r="77" spans="1:16" ht="12.75" customHeight="1" x14ac:dyDescent="0.2">
      <c r="A77" s="195" t="s">
        <v>87</v>
      </c>
      <c r="B77" s="206">
        <v>1503</v>
      </c>
      <c r="C77" s="106" t="s">
        <v>47</v>
      </c>
      <c r="D77" s="79"/>
      <c r="E77" s="48">
        <f t="shared" si="35"/>
        <v>0</v>
      </c>
      <c r="F77" s="79"/>
      <c r="G77" s="48">
        <f t="shared" si="62"/>
        <v>0</v>
      </c>
      <c r="H77" s="48">
        <f t="shared" si="63"/>
        <v>0</v>
      </c>
      <c r="I77" s="48">
        <f t="shared" si="64"/>
        <v>0</v>
      </c>
      <c r="J77" s="72" t="e">
        <f t="shared" si="65"/>
        <v>#VALUE!</v>
      </c>
      <c r="K77" s="109" t="str">
        <f t="shared" ref="K77:K83" si="68">$K$12</f>
        <v>XX</v>
      </c>
      <c r="L77" s="48" t="e">
        <f t="shared" si="67"/>
        <v>#VALUE!</v>
      </c>
      <c r="M77" s="49"/>
      <c r="O77" s="154"/>
      <c r="P77" s="159"/>
    </row>
    <row r="78" spans="1:16" ht="12.75" customHeight="1" x14ac:dyDescent="0.2">
      <c r="A78" s="207" t="s">
        <v>109</v>
      </c>
      <c r="B78" s="208">
        <v>102.96</v>
      </c>
      <c r="C78" s="106" t="s">
        <v>48</v>
      </c>
      <c r="D78" s="73"/>
      <c r="E78" s="48">
        <f t="shared" si="35"/>
        <v>0</v>
      </c>
      <c r="F78" s="73"/>
      <c r="G78" s="48">
        <f t="shared" si="62"/>
        <v>0</v>
      </c>
      <c r="H78" s="48">
        <f t="shared" si="63"/>
        <v>0</v>
      </c>
      <c r="I78" s="48">
        <f t="shared" si="64"/>
        <v>0</v>
      </c>
      <c r="J78" s="72" t="e">
        <f t="shared" si="65"/>
        <v>#VALUE!</v>
      </c>
      <c r="K78" s="109" t="str">
        <f t="shared" si="68"/>
        <v>XX</v>
      </c>
      <c r="L78" s="48" t="e">
        <f t="shared" si="67"/>
        <v>#VALUE!</v>
      </c>
      <c r="M78" s="49"/>
      <c r="O78" s="154"/>
      <c r="P78" s="159"/>
    </row>
    <row r="79" spans="1:16" ht="12.75" customHeight="1" x14ac:dyDescent="0.2">
      <c r="A79" s="162" t="s">
        <v>73</v>
      </c>
      <c r="B79" s="182">
        <v>308.88</v>
      </c>
      <c r="C79" s="106" t="s">
        <v>75</v>
      </c>
      <c r="D79" s="78"/>
      <c r="E79" s="48">
        <f t="shared" si="35"/>
        <v>0</v>
      </c>
      <c r="F79" s="73"/>
      <c r="G79" s="48">
        <f t="shared" si="62"/>
        <v>0</v>
      </c>
      <c r="H79" s="48">
        <f t="shared" si="63"/>
        <v>0</v>
      </c>
      <c r="I79" s="48">
        <f t="shared" si="64"/>
        <v>0</v>
      </c>
      <c r="J79" s="72" t="e">
        <f t="shared" si="65"/>
        <v>#VALUE!</v>
      </c>
      <c r="K79" s="109" t="str">
        <f t="shared" si="68"/>
        <v>XX</v>
      </c>
      <c r="L79" s="48" t="e">
        <f t="shared" si="67"/>
        <v>#VALUE!</v>
      </c>
      <c r="M79" s="49"/>
      <c r="O79" s="154"/>
      <c r="P79" s="159"/>
    </row>
    <row r="80" spans="1:16" ht="12.75" customHeight="1" x14ac:dyDescent="0.2">
      <c r="A80" s="162" t="s">
        <v>104</v>
      </c>
      <c r="B80" s="175">
        <v>61.78</v>
      </c>
      <c r="C80" s="106" t="s">
        <v>75</v>
      </c>
      <c r="D80" s="78"/>
      <c r="E80" s="48">
        <f t="shared" si="35"/>
        <v>0</v>
      </c>
      <c r="F80" s="73"/>
      <c r="G80" s="48">
        <f t="shared" si="62"/>
        <v>0</v>
      </c>
      <c r="H80" s="48">
        <f t="shared" si="63"/>
        <v>0</v>
      </c>
      <c r="I80" s="48">
        <f t="shared" si="64"/>
        <v>0</v>
      </c>
      <c r="J80" s="72" t="e">
        <f t="shared" si="65"/>
        <v>#VALUE!</v>
      </c>
      <c r="K80" s="109" t="str">
        <f t="shared" si="68"/>
        <v>XX</v>
      </c>
      <c r="L80" s="48" t="e">
        <f t="shared" si="67"/>
        <v>#VALUE!</v>
      </c>
      <c r="M80" s="49"/>
      <c r="O80" s="154"/>
      <c r="P80" s="159"/>
    </row>
    <row r="81" spans="1:16" s="154" customFormat="1" ht="12.75" customHeight="1" x14ac:dyDescent="0.2">
      <c r="A81" s="162" t="s">
        <v>101</v>
      </c>
      <c r="B81" s="182">
        <v>584.4</v>
      </c>
      <c r="C81" s="106" t="s">
        <v>76</v>
      </c>
      <c r="D81" s="73"/>
      <c r="E81" s="48">
        <f t="shared" si="35"/>
        <v>0</v>
      </c>
      <c r="F81" s="79"/>
      <c r="G81" s="48">
        <f t="shared" si="62"/>
        <v>0</v>
      </c>
      <c r="H81" s="48">
        <f t="shared" si="63"/>
        <v>0</v>
      </c>
      <c r="I81" s="48">
        <f t="shared" si="64"/>
        <v>0</v>
      </c>
      <c r="J81" s="72" t="e">
        <f t="shared" si="65"/>
        <v>#VALUE!</v>
      </c>
      <c r="K81" s="109" t="str">
        <f t="shared" si="68"/>
        <v>XX</v>
      </c>
      <c r="L81" s="48" t="e">
        <f t="shared" si="67"/>
        <v>#VALUE!</v>
      </c>
      <c r="M81" s="49"/>
      <c r="P81" s="159"/>
    </row>
    <row r="82" spans="1:16" s="154" customFormat="1" ht="12.75" customHeight="1" x14ac:dyDescent="0.2">
      <c r="A82" s="162" t="s">
        <v>105</v>
      </c>
      <c r="B82" s="175">
        <v>20</v>
      </c>
      <c r="C82" s="106" t="s">
        <v>102</v>
      </c>
      <c r="D82" s="73"/>
      <c r="E82" s="48">
        <f t="shared" si="35"/>
        <v>0</v>
      </c>
      <c r="F82" s="79"/>
      <c r="G82" s="48">
        <f t="shared" si="62"/>
        <v>0</v>
      </c>
      <c r="H82" s="48">
        <f t="shared" si="63"/>
        <v>0</v>
      </c>
      <c r="I82" s="48">
        <f t="shared" si="64"/>
        <v>0</v>
      </c>
      <c r="J82" s="72" t="e">
        <f t="shared" si="65"/>
        <v>#VALUE!</v>
      </c>
      <c r="K82" s="109" t="str">
        <f t="shared" si="68"/>
        <v>XX</v>
      </c>
      <c r="L82" s="48" t="e">
        <f t="shared" si="67"/>
        <v>#VALUE!</v>
      </c>
      <c r="M82" s="98"/>
      <c r="P82" s="159"/>
    </row>
    <row r="83" spans="1:16" s="154" customFormat="1" ht="12.75" customHeight="1" x14ac:dyDescent="0.2">
      <c r="A83" s="162" t="s">
        <v>106</v>
      </c>
      <c r="B83" s="175">
        <v>1422.92</v>
      </c>
      <c r="C83" s="106" t="s">
        <v>47</v>
      </c>
      <c r="D83" s="73"/>
      <c r="E83" s="48">
        <f t="shared" si="35"/>
        <v>0</v>
      </c>
      <c r="F83" s="79"/>
      <c r="G83" s="48">
        <f t="shared" si="62"/>
        <v>0</v>
      </c>
      <c r="H83" s="48">
        <f t="shared" si="63"/>
        <v>0</v>
      </c>
      <c r="I83" s="48">
        <f t="shared" si="64"/>
        <v>0</v>
      </c>
      <c r="J83" s="72" t="e">
        <f t="shared" si="65"/>
        <v>#VALUE!</v>
      </c>
      <c r="K83" s="109" t="str">
        <f t="shared" si="68"/>
        <v>XX</v>
      </c>
      <c r="L83" s="48" t="e">
        <f t="shared" si="67"/>
        <v>#VALUE!</v>
      </c>
      <c r="M83" s="98"/>
      <c r="P83" s="159"/>
    </row>
    <row r="84" spans="1:16" ht="15" customHeight="1" x14ac:dyDescent="0.2">
      <c r="A84" s="118"/>
      <c r="B84" s="118"/>
      <c r="C84" s="118"/>
      <c r="D84" s="91"/>
      <c r="E84" s="91"/>
      <c r="F84" s="91"/>
      <c r="G84" s="51"/>
      <c r="H84" s="119" t="s">
        <v>14</v>
      </c>
      <c r="I84" s="120"/>
      <c r="J84" s="120"/>
      <c r="K84" s="120"/>
      <c r="L84" s="121"/>
      <c r="M84" s="93" t="e">
        <f>SUM(M16:M83)</f>
        <v>#VALUE!</v>
      </c>
      <c r="O84" s="154"/>
      <c r="P84" s="159"/>
    </row>
    <row r="85" spans="1:16" ht="12.75" customHeight="1" x14ac:dyDescent="0.2">
      <c r="M85" s="209"/>
    </row>
    <row r="86" spans="1:16" s="154" customFormat="1" ht="15" customHeight="1" x14ac:dyDescent="0.25">
      <c r="A86" s="213" t="s">
        <v>139</v>
      </c>
      <c r="B86" s="213"/>
      <c r="C86" s="213"/>
      <c r="D86" s="213"/>
      <c r="E86" s="213"/>
      <c r="F86" s="213"/>
      <c r="G86" s="213"/>
      <c r="H86" s="213"/>
      <c r="I86" s="213"/>
      <c r="J86" s="213"/>
      <c r="K86" s="213"/>
      <c r="L86" s="213"/>
      <c r="M86" s="213"/>
    </row>
    <row r="87" spans="1:16" s="154" customFormat="1" ht="15" customHeight="1" x14ac:dyDescent="0.2">
      <c r="A87" s="214"/>
      <c r="B87" s="215"/>
      <c r="C87" s="216"/>
      <c r="D87" s="217"/>
      <c r="E87" s="218"/>
      <c r="F87" s="219"/>
      <c r="G87" s="218"/>
      <c r="H87" s="218"/>
      <c r="I87" s="220"/>
      <c r="J87" s="218"/>
      <c r="K87" s="218"/>
      <c r="L87" s="218"/>
      <c r="M87" s="221"/>
    </row>
    <row r="88" spans="1:16" s="154" customFormat="1" ht="15" customHeight="1" x14ac:dyDescent="0.2">
      <c r="A88" s="222"/>
      <c r="B88" s="215"/>
      <c r="C88" s="216"/>
      <c r="D88" s="217"/>
      <c r="E88" s="218"/>
      <c r="F88" s="219"/>
      <c r="G88" s="218"/>
      <c r="H88" s="218"/>
      <c r="I88" s="223"/>
      <c r="J88" s="223"/>
      <c r="K88" s="223"/>
      <c r="L88" s="223"/>
      <c r="M88" s="221"/>
    </row>
    <row r="89" spans="1:16" ht="12.75" customHeight="1" x14ac:dyDescent="0.2">
      <c r="A89" s="222"/>
      <c r="B89" s="215"/>
      <c r="C89" s="216"/>
      <c r="D89" s="217"/>
      <c r="E89" s="218"/>
      <c r="F89" s="224"/>
      <c r="G89" s="220"/>
      <c r="H89" s="220"/>
      <c r="I89" s="225"/>
      <c r="J89" s="225"/>
      <c r="K89" s="225"/>
      <c r="L89" s="225"/>
      <c r="M89" s="221"/>
    </row>
    <row r="90" spans="1:16" ht="16.5" customHeight="1" x14ac:dyDescent="0.25">
      <c r="A90" s="218"/>
      <c r="B90" s="215"/>
      <c r="C90" s="216"/>
      <c r="D90" s="217"/>
      <c r="E90" s="226"/>
      <c r="F90" s="219"/>
      <c r="G90" s="218"/>
      <c r="H90" s="218"/>
      <c r="I90" s="225"/>
      <c r="J90" s="225"/>
      <c r="K90" s="225"/>
      <c r="L90" s="225"/>
      <c r="M90" s="221"/>
    </row>
    <row r="91" spans="1:16" ht="16.5" customHeight="1" x14ac:dyDescent="0.25">
      <c r="A91" s="218"/>
      <c r="B91" s="215"/>
      <c r="C91" s="216"/>
      <c r="D91" s="217"/>
      <c r="E91" s="227"/>
      <c r="F91" s="219"/>
      <c r="G91" s="218"/>
      <c r="H91" s="218"/>
      <c r="I91" s="218"/>
      <c r="J91" s="228"/>
      <c r="K91" s="229"/>
      <c r="L91" s="218"/>
      <c r="M91" s="221"/>
    </row>
    <row r="92" spans="1:16" ht="16.5" customHeight="1" x14ac:dyDescent="0.25">
      <c r="A92" s="230" t="s">
        <v>140</v>
      </c>
      <c r="B92" s="230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230"/>
    </row>
    <row r="93" spans="1:16" ht="12.75" customHeight="1" x14ac:dyDescent="0.25">
      <c r="A93" s="213" t="s">
        <v>141</v>
      </c>
      <c r="B93" s="213"/>
      <c r="C93" s="213"/>
      <c r="D93" s="213"/>
      <c r="E93" s="213"/>
      <c r="F93" s="213"/>
      <c r="G93" s="213"/>
      <c r="H93" s="213"/>
      <c r="I93" s="213"/>
      <c r="J93" s="213"/>
      <c r="K93" s="213"/>
      <c r="L93" s="213"/>
      <c r="M93" s="213"/>
    </row>
    <row r="94" spans="1:16" ht="12.75" customHeight="1" x14ac:dyDescent="0.25">
      <c r="A94" s="213" t="s">
        <v>142</v>
      </c>
      <c r="B94" s="213"/>
      <c r="C94" s="213"/>
      <c r="D94" s="213"/>
      <c r="E94" s="213"/>
      <c r="F94" s="213"/>
      <c r="G94" s="213"/>
      <c r="H94" s="213"/>
      <c r="I94" s="213"/>
      <c r="J94" s="213"/>
      <c r="K94" s="213"/>
      <c r="L94" s="213"/>
      <c r="M94" s="213"/>
    </row>
    <row r="95" spans="1:16" ht="12.75" customHeight="1" x14ac:dyDescent="0.2">
      <c r="A95" s="218"/>
      <c r="B95" s="231"/>
      <c r="C95" s="231"/>
      <c r="D95" s="231"/>
      <c r="E95" s="231"/>
      <c r="F95" s="231"/>
      <c r="G95" s="218"/>
      <c r="H95" s="218"/>
      <c r="I95" s="218"/>
      <c r="J95" s="228"/>
      <c r="K95" s="229"/>
      <c r="L95" s="218"/>
      <c r="M95" s="232"/>
    </row>
    <row r="96" spans="1:16" ht="12.75" customHeight="1" x14ac:dyDescent="0.2">
      <c r="A96" s="218"/>
      <c r="B96" s="231"/>
      <c r="C96" s="231"/>
      <c r="D96" s="231"/>
      <c r="E96" s="231"/>
      <c r="F96" s="231"/>
      <c r="G96" s="218"/>
      <c r="H96" s="218"/>
      <c r="I96" s="218"/>
      <c r="J96" s="228"/>
      <c r="K96" s="229"/>
      <c r="L96" s="218"/>
      <c r="M96" s="232"/>
    </row>
    <row r="97" spans="1:14" ht="12.75" customHeight="1" x14ac:dyDescent="0.2">
      <c r="A97" s="218"/>
      <c r="B97" s="231"/>
      <c r="C97" s="231"/>
      <c r="D97" s="231"/>
      <c r="E97" s="231"/>
      <c r="F97" s="231"/>
      <c r="G97" s="218"/>
      <c r="H97" s="218"/>
      <c r="I97" s="218"/>
      <c r="J97" s="228"/>
      <c r="K97" s="229"/>
      <c r="L97" s="218"/>
      <c r="M97" s="232"/>
    </row>
    <row r="98" spans="1:14" ht="16.5" customHeight="1" x14ac:dyDescent="0.2">
      <c r="A98" s="218"/>
      <c r="B98" s="231"/>
      <c r="C98" s="231"/>
      <c r="D98" s="231"/>
      <c r="E98" s="231"/>
      <c r="F98" s="231"/>
      <c r="G98" s="218"/>
      <c r="H98" s="218"/>
      <c r="I98" s="223"/>
      <c r="J98" s="223"/>
      <c r="K98" s="223"/>
      <c r="L98" s="223"/>
      <c r="M98" s="232"/>
    </row>
    <row r="99" spans="1:14" ht="16.5" customHeight="1" x14ac:dyDescent="0.2">
      <c r="A99" s="218"/>
      <c r="B99" s="231"/>
      <c r="C99" s="231"/>
      <c r="D99" s="231"/>
      <c r="E99" s="231"/>
      <c r="F99" s="231"/>
      <c r="G99" s="218"/>
      <c r="H99" s="218"/>
      <c r="I99" s="225"/>
      <c r="J99" s="225"/>
      <c r="K99" s="225"/>
      <c r="L99" s="225"/>
      <c r="M99" s="218"/>
    </row>
    <row r="100" spans="1:14" ht="16.5" customHeight="1" x14ac:dyDescent="0.2">
      <c r="I100" s="211"/>
      <c r="J100" s="211"/>
      <c r="K100" s="211"/>
      <c r="L100" s="211"/>
      <c r="M100" s="210"/>
    </row>
    <row r="101" spans="1:14" x14ac:dyDescent="0.2">
      <c r="M101" s="209"/>
    </row>
    <row r="102" spans="1:14" ht="16.5" x14ac:dyDescent="0.25">
      <c r="D102" s="70"/>
      <c r="M102" s="210"/>
      <c r="N102" s="210"/>
    </row>
    <row r="103" spans="1:14" ht="16.5" x14ac:dyDescent="0.25">
      <c r="D103" s="70"/>
      <c r="M103" s="140"/>
    </row>
    <row r="104" spans="1:14" ht="16.5" x14ac:dyDescent="0.2">
      <c r="F104" s="212"/>
      <c r="G104" s="212"/>
      <c r="H104" s="212"/>
      <c r="M104" s="209"/>
    </row>
    <row r="106" spans="1:14" ht="16.5" x14ac:dyDescent="0.2">
      <c r="H106" s="210"/>
      <c r="M106" s="209"/>
    </row>
  </sheetData>
  <sheetProtection algorithmName="SHA-512" hashValue="UvCc5WXt0YdqcCZ7XUE15InaGDEyJZr465E9tYE6o7wMKnYsNpaRd0EXM4Qx4ELdtVqHPM7Hl5OtD8rkxcZ8fQ==" saltValue="5hKtokE3BcjqQEWH5Z8AQA==" spinCount="100000" sheet="1" formatCells="0"/>
  <mergeCells count="35">
    <mergeCell ref="A94:M94"/>
    <mergeCell ref="M13:M15"/>
    <mergeCell ref="D14:D15"/>
    <mergeCell ref="E14:E15"/>
    <mergeCell ref="F14:F15"/>
    <mergeCell ref="G14:G15"/>
    <mergeCell ref="J14:J15"/>
    <mergeCell ref="L13:L15"/>
    <mergeCell ref="A9:M10"/>
    <mergeCell ref="A11:E11"/>
    <mergeCell ref="F11:M11"/>
    <mergeCell ref="A12:E12"/>
    <mergeCell ref="F12:I12"/>
    <mergeCell ref="L12:M12"/>
    <mergeCell ref="F104:H104"/>
    <mergeCell ref="I13:I15"/>
    <mergeCell ref="J13:K13"/>
    <mergeCell ref="B13:B15"/>
    <mergeCell ref="C13:C15"/>
    <mergeCell ref="D13:E13"/>
    <mergeCell ref="F13:G13"/>
    <mergeCell ref="I98:L98"/>
    <mergeCell ref="I99:L99"/>
    <mergeCell ref="I100:L100"/>
    <mergeCell ref="A84:C84"/>
    <mergeCell ref="H84:L84"/>
    <mergeCell ref="A13:A15"/>
    <mergeCell ref="K14:K15"/>
    <mergeCell ref="H13:H15"/>
    <mergeCell ref="A86:M86"/>
    <mergeCell ref="I88:L88"/>
    <mergeCell ref="I89:L89"/>
    <mergeCell ref="I90:L90"/>
    <mergeCell ref="A92:M92"/>
    <mergeCell ref="A93:M93"/>
  </mergeCells>
  <printOptions horizontalCentered="1"/>
  <pageMargins left="0.98425196850393704" right="0.39370078740157483" top="0.39370078740157483" bottom="0.74803149606299213" header="0.19685039370078741" footer="0.19685039370078741"/>
  <pageSetup paperSize="9" scale="52" fitToHeight="2" orientation="landscape" r:id="rId1"/>
  <headerFooter alignWithMargins="0">
    <oddFooter>&amp;C&amp;8Inst. Fed. de Educ., Ciência e Tecnol. Sul-rio-grandense
Rua Gonçalves Chaves n° 3218 – CEP 96015-560 – Pelotas/RS – Tel.: (53) 3026.6211&amp;10
&amp;RPagina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6"/>
    <pageSetUpPr fitToPage="1"/>
  </sheetPr>
  <dimension ref="A1:T44"/>
  <sheetViews>
    <sheetView showZeros="0" zoomScale="91" zoomScaleNormal="91" zoomScaleSheetLayoutView="82" workbookViewId="0">
      <pane xSplit="1" topLeftCell="B1" activePane="topRight" state="frozen"/>
      <selection pane="topRight" activeCell="E12" sqref="E12"/>
    </sheetView>
  </sheetViews>
  <sheetFormatPr defaultRowHeight="12.75" x14ac:dyDescent="0.2"/>
  <cols>
    <col min="1" max="1" width="59.140625" style="1" customWidth="1"/>
    <col min="2" max="2" width="27.5703125" style="1" customWidth="1"/>
    <col min="3" max="3" width="10.85546875" style="39" bestFit="1" customWidth="1"/>
    <col min="4" max="4" width="25.85546875" style="1" customWidth="1"/>
    <col min="5" max="5" width="10.85546875" style="39" bestFit="1" customWidth="1"/>
    <col min="6" max="6" width="21.5703125" style="1" customWidth="1"/>
    <col min="7" max="7" width="15.85546875" style="39" customWidth="1"/>
    <col min="8" max="8" width="25" style="1" bestFit="1" customWidth="1"/>
    <col min="9" max="9" width="10.85546875" style="54" bestFit="1" customWidth="1"/>
    <col min="10" max="10" width="21.28515625" style="54" bestFit="1" customWidth="1"/>
    <col min="11" max="11" width="11.42578125" style="1" bestFit="1" customWidth="1"/>
    <col min="12" max="12" width="21.140625" style="1" bestFit="1" customWidth="1"/>
    <col min="13" max="13" width="9.7109375" style="54" bestFit="1" customWidth="1"/>
    <col min="14" max="14" width="22" style="1" bestFit="1" customWidth="1"/>
    <col min="15" max="15" width="9.140625" style="1"/>
    <col min="16" max="16" width="24.140625" style="1" bestFit="1" customWidth="1"/>
    <col min="17" max="17" width="14.140625" style="1" bestFit="1" customWidth="1"/>
    <col min="18" max="18" width="2.140625" style="1" customWidth="1"/>
    <col min="19" max="19" width="14.85546875" style="1" bestFit="1" customWidth="1"/>
    <col min="20" max="20" width="13.140625" style="1" bestFit="1" customWidth="1"/>
    <col min="21" max="16384" width="9.140625" style="1"/>
  </cols>
  <sheetData>
    <row r="1" spans="1:20" s="10" customFormat="1" ht="12.75" customHeight="1" x14ac:dyDescent="0.2">
      <c r="C1" s="36"/>
      <c r="E1" s="36"/>
      <c r="G1" s="36"/>
      <c r="H1" s="13"/>
      <c r="I1" s="13"/>
      <c r="J1" s="13"/>
      <c r="K1" s="13"/>
      <c r="L1" s="13"/>
      <c r="M1" s="13"/>
      <c r="N1" s="13"/>
    </row>
    <row r="2" spans="1:20" s="16" customFormat="1" x14ac:dyDescent="0.2">
      <c r="A2" s="14" t="s">
        <v>23</v>
      </c>
      <c r="B2" s="14"/>
      <c r="C2" s="37"/>
      <c r="D2" s="14"/>
      <c r="E2" s="37"/>
      <c r="F2" s="14"/>
      <c r="G2" s="37"/>
      <c r="H2" s="15"/>
      <c r="I2" s="15"/>
      <c r="J2" s="15"/>
      <c r="K2" s="15"/>
      <c r="L2" s="15"/>
      <c r="M2" s="15"/>
      <c r="N2" s="15"/>
      <c r="R2" s="17"/>
      <c r="S2" s="17"/>
    </row>
    <row r="3" spans="1:20" s="16" customFormat="1" x14ac:dyDescent="0.2">
      <c r="A3" s="16" t="s">
        <v>24</v>
      </c>
      <c r="C3" s="38"/>
      <c r="E3" s="38"/>
      <c r="G3" s="38"/>
      <c r="H3" s="15"/>
      <c r="I3" s="15"/>
      <c r="J3" s="15"/>
      <c r="K3" s="15"/>
      <c r="L3" s="15"/>
      <c r="M3" s="15"/>
      <c r="N3" s="15"/>
      <c r="R3" s="17"/>
      <c r="S3" s="17"/>
    </row>
    <row r="4" spans="1:20" s="16" customFormat="1" x14ac:dyDescent="0.2">
      <c r="A4" s="16" t="s">
        <v>25</v>
      </c>
      <c r="C4" s="38"/>
      <c r="E4" s="38"/>
      <c r="G4" s="38"/>
      <c r="H4" s="15"/>
      <c r="I4" s="15"/>
      <c r="J4" s="15"/>
      <c r="K4" s="15"/>
      <c r="L4" s="15"/>
      <c r="M4" s="15"/>
      <c r="N4" s="15"/>
      <c r="R4" s="17"/>
      <c r="S4" s="17"/>
    </row>
    <row r="5" spans="1:20" s="14" customFormat="1" x14ac:dyDescent="0.2">
      <c r="C5" s="37"/>
      <c r="E5" s="37"/>
      <c r="G5" s="37"/>
      <c r="I5" s="18"/>
      <c r="J5" s="13"/>
      <c r="K5" s="13"/>
      <c r="L5" s="13"/>
      <c r="M5" s="13"/>
      <c r="N5" s="13"/>
      <c r="R5" s="19"/>
      <c r="S5" s="19"/>
    </row>
    <row r="6" spans="1:20" s="14" customFormat="1" ht="5.25" customHeight="1" x14ac:dyDescent="0.2">
      <c r="C6" s="37"/>
      <c r="E6" s="37"/>
      <c r="G6" s="37"/>
      <c r="I6" s="18"/>
      <c r="J6" s="13"/>
      <c r="K6" s="13"/>
      <c r="L6" s="13"/>
      <c r="M6" s="13"/>
      <c r="N6" s="13"/>
      <c r="R6" s="19"/>
      <c r="S6" s="19"/>
    </row>
    <row r="7" spans="1:20" s="20" customFormat="1" ht="15.75" x14ac:dyDescent="0.2">
      <c r="A7" s="124" t="s">
        <v>134</v>
      </c>
      <c r="B7" s="125"/>
      <c r="C7" s="126"/>
      <c r="D7" s="124" t="s">
        <v>136</v>
      </c>
      <c r="E7" s="125"/>
      <c r="F7" s="125"/>
      <c r="G7" s="125"/>
      <c r="H7" s="125"/>
      <c r="I7" s="126"/>
      <c r="J7" s="26"/>
      <c r="K7" s="26"/>
      <c r="L7" s="26"/>
      <c r="M7" s="26"/>
      <c r="N7" s="26"/>
      <c r="O7" s="26"/>
    </row>
    <row r="8" spans="1:20" s="20" customFormat="1" ht="15.75" x14ac:dyDescent="0.2">
      <c r="A8" s="127" t="s">
        <v>21</v>
      </c>
      <c r="B8" s="128"/>
      <c r="C8" s="129"/>
      <c r="D8" s="130" t="s">
        <v>135</v>
      </c>
      <c r="E8" s="125"/>
      <c r="F8" s="125"/>
      <c r="G8" s="125"/>
      <c r="H8" s="125"/>
      <c r="I8" s="126"/>
      <c r="J8" s="26"/>
      <c r="K8" s="26"/>
      <c r="L8" s="27"/>
      <c r="M8" s="28"/>
      <c r="N8" s="29"/>
      <c r="O8" s="30"/>
    </row>
    <row r="9" spans="1:20" s="10" customFormat="1" ht="8.25" customHeight="1" x14ac:dyDescent="0.2">
      <c r="C9" s="36"/>
      <c r="D9" s="12"/>
      <c r="E9" s="40"/>
      <c r="F9" s="12"/>
      <c r="G9" s="40"/>
      <c r="H9" s="12"/>
      <c r="I9" s="32"/>
      <c r="J9" s="11"/>
      <c r="R9" s="11"/>
      <c r="S9" s="11"/>
    </row>
    <row r="10" spans="1:20" s="10" customFormat="1" x14ac:dyDescent="0.2">
      <c r="A10" s="131" t="s">
        <v>26</v>
      </c>
      <c r="B10" s="133" t="s">
        <v>32</v>
      </c>
      <c r="C10" s="133"/>
      <c r="D10" s="133" t="s">
        <v>33</v>
      </c>
      <c r="E10" s="133"/>
      <c r="F10" s="133" t="s">
        <v>37</v>
      </c>
      <c r="G10" s="133"/>
      <c r="H10" s="133" t="s">
        <v>27</v>
      </c>
      <c r="I10" s="133"/>
    </row>
    <row r="11" spans="1:20" s="10" customFormat="1" x14ac:dyDescent="0.2">
      <c r="A11" s="132"/>
      <c r="B11" s="53" t="s">
        <v>28</v>
      </c>
      <c r="C11" s="41" t="s">
        <v>12</v>
      </c>
      <c r="D11" s="53" t="s">
        <v>28</v>
      </c>
      <c r="E11" s="41" t="s">
        <v>12</v>
      </c>
      <c r="F11" s="53" t="s">
        <v>28</v>
      </c>
      <c r="G11" s="41" t="s">
        <v>12</v>
      </c>
      <c r="H11" s="53" t="s">
        <v>28</v>
      </c>
      <c r="I11" s="53" t="s">
        <v>12</v>
      </c>
    </row>
    <row r="12" spans="1:20" s="10" customFormat="1" ht="25.5" customHeight="1" x14ac:dyDescent="0.2">
      <c r="A12" s="2" t="s">
        <v>34</v>
      </c>
      <c r="B12" s="3" t="e">
        <f t="shared" ref="B12:B19" si="0">C12*$H12</f>
        <v>#VALUE!</v>
      </c>
      <c r="C12" s="61">
        <v>1</v>
      </c>
      <c r="D12" s="3" t="e">
        <f t="shared" ref="D12:D19" si="1">E12*$H12</f>
        <v>#VALUE!</v>
      </c>
      <c r="E12" s="61">
        <v>0</v>
      </c>
      <c r="F12" s="3" t="e">
        <f t="shared" ref="F12:F19" si="2">G12*$H12</f>
        <v>#VALUE!</v>
      </c>
      <c r="G12" s="61">
        <v>0</v>
      </c>
      <c r="H12" s="33" t="e">
        <f>'ORÇAMENTO SETEMBR 2019'!M16</f>
        <v>#VALUE!</v>
      </c>
      <c r="I12" s="4">
        <f>C12+E12+G12</f>
        <v>1</v>
      </c>
      <c r="S12" s="21" t="e">
        <f>B12+D12</f>
        <v>#VALUE!</v>
      </c>
      <c r="T12" s="21" t="e">
        <f>H12-S12</f>
        <v>#VALUE!</v>
      </c>
    </row>
    <row r="13" spans="1:20" s="10" customFormat="1" ht="25.5" customHeight="1" x14ac:dyDescent="0.2">
      <c r="A13" s="2" t="s">
        <v>38</v>
      </c>
      <c r="B13" s="3" t="e">
        <f t="shared" si="0"/>
        <v>#VALUE!</v>
      </c>
      <c r="C13" s="61">
        <v>1</v>
      </c>
      <c r="D13" s="3" t="e">
        <f t="shared" si="1"/>
        <v>#VALUE!</v>
      </c>
      <c r="E13" s="61">
        <v>0</v>
      </c>
      <c r="F13" s="3" t="e">
        <f t="shared" si="2"/>
        <v>#VALUE!</v>
      </c>
      <c r="G13" s="34">
        <v>0</v>
      </c>
      <c r="H13" s="33" t="e">
        <f>'ORÇAMENTO SETEMBR 2019'!M31</f>
        <v>#VALUE!</v>
      </c>
      <c r="I13" s="4">
        <f t="shared" ref="I13:I20" si="3">C13+E13+G13</f>
        <v>1</v>
      </c>
      <c r="S13" s="21"/>
      <c r="T13" s="21"/>
    </row>
    <row r="14" spans="1:20" s="10" customFormat="1" ht="25.5" customHeight="1" x14ac:dyDescent="0.2">
      <c r="A14" s="2" t="s">
        <v>39</v>
      </c>
      <c r="B14" s="3" t="e">
        <f t="shared" si="0"/>
        <v>#VALUE!</v>
      </c>
      <c r="C14" s="61">
        <v>0.2</v>
      </c>
      <c r="D14" s="3" t="e">
        <f t="shared" si="1"/>
        <v>#VALUE!</v>
      </c>
      <c r="E14" s="61">
        <v>0.6</v>
      </c>
      <c r="F14" s="3" t="e">
        <f t="shared" si="2"/>
        <v>#VALUE!</v>
      </c>
      <c r="G14" s="34">
        <v>0.2</v>
      </c>
      <c r="H14" s="33" t="e">
        <f>'ORÇAMENTO SETEMBR 2019'!M37</f>
        <v>#VALUE!</v>
      </c>
      <c r="I14" s="4">
        <f t="shared" si="3"/>
        <v>1</v>
      </c>
      <c r="S14" s="21"/>
      <c r="T14" s="21"/>
    </row>
    <row r="15" spans="1:20" s="10" customFormat="1" ht="25.5" customHeight="1" x14ac:dyDescent="0.2">
      <c r="A15" s="2" t="s">
        <v>29</v>
      </c>
      <c r="B15" s="3" t="e">
        <f t="shared" si="0"/>
        <v>#VALUE!</v>
      </c>
      <c r="C15" s="34"/>
      <c r="D15" s="3" t="e">
        <f t="shared" si="1"/>
        <v>#VALUE!</v>
      </c>
      <c r="E15" s="34"/>
      <c r="F15" s="3" t="e">
        <f t="shared" si="2"/>
        <v>#VALUE!</v>
      </c>
      <c r="G15" s="34">
        <v>1</v>
      </c>
      <c r="H15" s="33" t="e">
        <f>'ORÇAMENTO SETEMBR 2019'!M42</f>
        <v>#VALUE!</v>
      </c>
      <c r="I15" s="4">
        <f t="shared" si="3"/>
        <v>1</v>
      </c>
      <c r="S15" s="21" t="e">
        <f>B15+D15</f>
        <v>#VALUE!</v>
      </c>
      <c r="T15" s="21" t="e">
        <f>H15-S15</f>
        <v>#VALUE!</v>
      </c>
    </row>
    <row r="16" spans="1:20" s="10" customFormat="1" ht="25.5" customHeight="1" x14ac:dyDescent="0.2">
      <c r="A16" s="2" t="s">
        <v>40</v>
      </c>
      <c r="B16" s="3" t="e">
        <f t="shared" si="0"/>
        <v>#VALUE!</v>
      </c>
      <c r="C16" s="34"/>
      <c r="D16" s="3" t="e">
        <f t="shared" si="1"/>
        <v>#VALUE!</v>
      </c>
      <c r="E16" s="61">
        <v>0.4</v>
      </c>
      <c r="F16" s="3" t="e">
        <f t="shared" si="2"/>
        <v>#VALUE!</v>
      </c>
      <c r="G16" s="34">
        <v>0.6</v>
      </c>
      <c r="H16" s="33" t="e">
        <f>'ORÇAMENTO SETEMBR 2019'!M49</f>
        <v>#VALUE!</v>
      </c>
      <c r="I16" s="4">
        <f t="shared" si="3"/>
        <v>1</v>
      </c>
      <c r="S16" s="21"/>
      <c r="T16" s="21"/>
    </row>
    <row r="17" spans="1:20" s="10" customFormat="1" ht="25.5" customHeight="1" x14ac:dyDescent="0.2">
      <c r="A17" s="2" t="s">
        <v>124</v>
      </c>
      <c r="B17" s="3"/>
      <c r="C17" s="34"/>
      <c r="D17" s="3"/>
      <c r="E17" s="61"/>
      <c r="F17" s="3" t="e">
        <f t="shared" si="2"/>
        <v>#VALUE!</v>
      </c>
      <c r="G17" s="34">
        <v>1</v>
      </c>
      <c r="H17" s="33" t="e">
        <f>'ORÇAMENTO SETEMBR 2019'!M57</f>
        <v>#VALUE!</v>
      </c>
      <c r="I17" s="4">
        <f t="shared" si="3"/>
        <v>1</v>
      </c>
      <c r="S17" s="21"/>
      <c r="T17" s="21"/>
    </row>
    <row r="18" spans="1:20" s="10" customFormat="1" ht="25.5" customHeight="1" x14ac:dyDescent="0.2">
      <c r="A18" s="2" t="s">
        <v>35</v>
      </c>
      <c r="B18" s="3" t="e">
        <f t="shared" si="0"/>
        <v>#VALUE!</v>
      </c>
      <c r="C18" s="61">
        <v>0.33329999999999999</v>
      </c>
      <c r="D18" s="3" t="e">
        <f t="shared" si="1"/>
        <v>#VALUE!</v>
      </c>
      <c r="E18" s="61">
        <v>0.33329999999999999</v>
      </c>
      <c r="F18" s="3" t="e">
        <f t="shared" si="2"/>
        <v>#VALUE!</v>
      </c>
      <c r="G18" s="61">
        <v>0.33339999999999997</v>
      </c>
      <c r="H18" s="33" t="e">
        <f>'ORÇAMENTO SETEMBR 2019'!M64</f>
        <v>#VALUE!</v>
      </c>
      <c r="I18" s="4">
        <f t="shared" si="3"/>
        <v>1</v>
      </c>
      <c r="S18" s="21" t="e">
        <f>B18+D18</f>
        <v>#VALUE!</v>
      </c>
      <c r="T18" s="21" t="e">
        <f>H18-S18</f>
        <v>#VALUE!</v>
      </c>
    </row>
    <row r="19" spans="1:20" s="10" customFormat="1" ht="25.5" customHeight="1" x14ac:dyDescent="0.2">
      <c r="A19" s="2" t="s">
        <v>41</v>
      </c>
      <c r="B19" s="3" t="e">
        <f t="shared" si="0"/>
        <v>#VALUE!</v>
      </c>
      <c r="C19" s="34">
        <v>0.2</v>
      </c>
      <c r="D19" s="3" t="e">
        <f t="shared" si="1"/>
        <v>#VALUE!</v>
      </c>
      <c r="E19" s="34">
        <v>0.5</v>
      </c>
      <c r="F19" s="3" t="e">
        <f t="shared" si="2"/>
        <v>#VALUE!</v>
      </c>
      <c r="G19" s="34">
        <v>0.3</v>
      </c>
      <c r="H19" s="33" t="e">
        <f>'ORÇAMENTO SETEMBR 2019'!M68</f>
        <v>#VALUE!</v>
      </c>
      <c r="I19" s="4">
        <f t="shared" si="3"/>
        <v>1</v>
      </c>
      <c r="S19" s="21" t="e">
        <f>B19+D19</f>
        <v>#VALUE!</v>
      </c>
      <c r="T19" s="21" t="e">
        <f>H19-S19</f>
        <v>#VALUE!</v>
      </c>
    </row>
    <row r="20" spans="1:20" s="10" customFormat="1" ht="25.5" customHeight="1" x14ac:dyDescent="0.2">
      <c r="A20" s="5" t="s">
        <v>30</v>
      </c>
      <c r="B20" s="6" t="e">
        <f>SUM(B12:B19)</f>
        <v>#VALUE!</v>
      </c>
      <c r="C20" s="4" t="e">
        <f>B20/$H$20</f>
        <v>#VALUE!</v>
      </c>
      <c r="D20" s="6" t="e">
        <f>SUM(D12:D19)</f>
        <v>#VALUE!</v>
      </c>
      <c r="E20" s="4" t="e">
        <f>D20/$H$20</f>
        <v>#VALUE!</v>
      </c>
      <c r="F20" s="6" t="e">
        <f>SUM(F12:F19)</f>
        <v>#VALUE!</v>
      </c>
      <c r="G20" s="4" t="e">
        <f>F20/$H$20</f>
        <v>#VALUE!</v>
      </c>
      <c r="H20" s="33" t="e">
        <f>B20+D20+F20</f>
        <v>#VALUE!</v>
      </c>
      <c r="I20" s="4" t="e">
        <f t="shared" si="3"/>
        <v>#VALUE!</v>
      </c>
    </row>
    <row r="21" spans="1:20" s="10" customFormat="1" ht="25.5" customHeight="1" x14ac:dyDescent="0.2">
      <c r="A21" s="5" t="s">
        <v>31</v>
      </c>
      <c r="B21" s="7" t="e">
        <f>B20</f>
        <v>#VALUE!</v>
      </c>
      <c r="C21" s="22" t="e">
        <f>C20</f>
        <v>#VALUE!</v>
      </c>
      <c r="D21" s="7" t="e">
        <f t="shared" ref="D21:G21" si="4">B21+D20</f>
        <v>#VALUE!</v>
      </c>
      <c r="E21" s="22" t="e">
        <f t="shared" si="4"/>
        <v>#VALUE!</v>
      </c>
      <c r="F21" s="7" t="e">
        <f t="shared" si="4"/>
        <v>#VALUE!</v>
      </c>
      <c r="G21" s="22" t="e">
        <f t="shared" si="4"/>
        <v>#VALUE!</v>
      </c>
      <c r="H21" s="9" t="e">
        <f>SUM(H12:H19)</f>
        <v>#VALUE!</v>
      </c>
      <c r="I21" s="8"/>
      <c r="J21" s="35"/>
      <c r="K21" s="35"/>
    </row>
    <row r="22" spans="1:20" s="10" customFormat="1" ht="10.5" customHeight="1" x14ac:dyDescent="0.2">
      <c r="C22" s="36"/>
      <c r="E22" s="36"/>
      <c r="G22" s="36"/>
      <c r="I22" s="11"/>
      <c r="J22" s="11"/>
      <c r="M22" s="11"/>
    </row>
    <row r="23" spans="1:20" s="10" customFormat="1" ht="10.5" customHeight="1" x14ac:dyDescent="0.2">
      <c r="C23" s="36"/>
      <c r="E23" s="36"/>
      <c r="H23" s="69" t="s">
        <v>125</v>
      </c>
      <c r="I23" s="11"/>
      <c r="J23" s="11"/>
      <c r="M23" s="11"/>
    </row>
    <row r="24" spans="1:20" s="10" customFormat="1" ht="10.5" customHeight="1" x14ac:dyDescent="0.2">
      <c r="B24" s="23"/>
      <c r="C24" s="60"/>
      <c r="D24" s="23"/>
      <c r="E24" s="60"/>
      <c r="G24" s="60"/>
      <c r="J24" s="81"/>
      <c r="M24" s="81"/>
    </row>
    <row r="25" spans="1:20" s="10" customFormat="1" ht="15" customHeight="1" x14ac:dyDescent="0.2">
      <c r="C25" s="60"/>
      <c r="F25" s="137" t="s">
        <v>126</v>
      </c>
      <c r="G25" s="137"/>
      <c r="I25" s="69"/>
      <c r="J25" s="11"/>
      <c r="M25" s="11"/>
    </row>
    <row r="26" spans="1:20" s="10" customFormat="1" ht="15" customHeight="1" x14ac:dyDescent="0.2">
      <c r="C26" s="60"/>
      <c r="F26" s="86"/>
      <c r="G26" s="86"/>
      <c r="I26" s="69"/>
      <c r="J26" s="81"/>
      <c r="M26" s="81"/>
    </row>
    <row r="27" spans="1:20" s="10" customFormat="1" ht="15" customHeight="1" x14ac:dyDescent="0.2">
      <c r="C27" s="60"/>
      <c r="F27" s="86"/>
      <c r="G27" s="86"/>
      <c r="I27" s="69"/>
      <c r="J27" s="81"/>
      <c r="M27" s="81"/>
    </row>
    <row r="28" spans="1:20" s="10" customFormat="1" ht="15" customHeight="1" x14ac:dyDescent="0.2">
      <c r="A28" s="99" t="s">
        <v>119</v>
      </c>
      <c r="C28" s="60"/>
      <c r="E28" s="60"/>
      <c r="G28" s="80" t="s">
        <v>0</v>
      </c>
      <c r="I28" s="58"/>
      <c r="J28" s="11"/>
      <c r="M28" s="11"/>
    </row>
    <row r="29" spans="1:20" s="10" customFormat="1" ht="15" customHeight="1" x14ac:dyDescent="0.2">
      <c r="A29" s="100" t="s">
        <v>65</v>
      </c>
      <c r="C29" s="60"/>
      <c r="G29" s="81" t="s">
        <v>78</v>
      </c>
      <c r="I29" s="58"/>
      <c r="M29" s="11"/>
    </row>
    <row r="30" spans="1:20" s="10" customFormat="1" ht="15" customHeight="1" x14ac:dyDescent="0.2">
      <c r="A30" s="100" t="s">
        <v>120</v>
      </c>
      <c r="B30" s="65"/>
      <c r="C30" s="134"/>
      <c r="D30" s="134"/>
      <c r="G30" s="82" t="s">
        <v>1</v>
      </c>
      <c r="I30" s="58"/>
      <c r="M30" s="11"/>
    </row>
    <row r="31" spans="1:20" s="10" customFormat="1" ht="15" customHeight="1" x14ac:dyDescent="0.2">
      <c r="B31" s="66"/>
      <c r="C31" s="138"/>
      <c r="D31" s="138"/>
      <c r="I31" s="65"/>
      <c r="M31" s="11"/>
    </row>
    <row r="32" spans="1:20" s="10" customFormat="1" ht="15" customHeight="1" x14ac:dyDescent="0.2">
      <c r="B32" s="67"/>
      <c r="C32" s="136"/>
      <c r="D32" s="136"/>
      <c r="I32" s="66"/>
    </row>
    <row r="33" spans="1:18" s="10" customFormat="1" ht="15" customHeight="1" x14ac:dyDescent="0.2">
      <c r="A33" s="85"/>
      <c r="B33" s="85"/>
      <c r="C33" s="85"/>
      <c r="D33" s="85"/>
      <c r="I33" s="81"/>
    </row>
    <row r="34" spans="1:18" s="10" customFormat="1" ht="15" customHeight="1" x14ac:dyDescent="0.2">
      <c r="C34" s="59"/>
      <c r="F34" s="115" t="s">
        <v>103</v>
      </c>
      <c r="G34" s="115"/>
      <c r="H34" s="115"/>
      <c r="I34" s="67"/>
      <c r="O34" s="55"/>
    </row>
    <row r="35" spans="1:18" s="10" customFormat="1" ht="15" customHeight="1" x14ac:dyDescent="0.2">
      <c r="B35" s="13"/>
      <c r="C35" s="60"/>
      <c r="E35" s="60"/>
      <c r="F35" s="110" t="s">
        <v>79</v>
      </c>
      <c r="G35" s="110"/>
      <c r="H35" s="110"/>
      <c r="I35" s="104"/>
      <c r="J35" s="104"/>
      <c r="O35" s="11"/>
    </row>
    <row r="36" spans="1:18" s="10" customFormat="1" ht="15" customHeight="1" x14ac:dyDescent="0.2">
      <c r="B36" s="68"/>
      <c r="C36" s="68"/>
      <c r="D36" s="68"/>
      <c r="E36" s="68"/>
      <c r="F36" s="110" t="s">
        <v>122</v>
      </c>
      <c r="G36" s="110"/>
      <c r="H36" s="110"/>
      <c r="I36" s="42"/>
      <c r="J36" s="42"/>
      <c r="L36" s="24"/>
      <c r="O36" s="11"/>
    </row>
    <row r="37" spans="1:18" s="10" customFormat="1" ht="15" customHeight="1" x14ac:dyDescent="0.2">
      <c r="B37" s="87"/>
      <c r="C37" s="88" t="s">
        <v>42</v>
      </c>
      <c r="D37" s="89"/>
      <c r="E37" s="43"/>
      <c r="F37" s="81"/>
      <c r="H37" s="42"/>
      <c r="I37" s="42"/>
      <c r="J37" s="42"/>
      <c r="L37" s="24"/>
      <c r="O37" s="11"/>
      <c r="P37" s="11"/>
      <c r="Q37" s="56"/>
    </row>
    <row r="38" spans="1:18" s="10" customFormat="1" ht="15" customHeight="1" x14ac:dyDescent="0.2">
      <c r="A38" s="83"/>
      <c r="B38" s="87"/>
      <c r="C38" s="88" t="s">
        <v>43</v>
      </c>
      <c r="D38" s="90"/>
      <c r="E38" s="84"/>
      <c r="F38" s="83"/>
      <c r="G38" s="83"/>
      <c r="H38" s="65"/>
      <c r="I38" s="65"/>
      <c r="L38" s="24"/>
      <c r="O38" s="11"/>
      <c r="P38" s="11"/>
      <c r="Q38" s="56"/>
    </row>
    <row r="39" spans="1:18" s="10" customFormat="1" ht="15" customHeight="1" x14ac:dyDescent="0.2">
      <c r="A39" s="83"/>
      <c r="B39" s="87"/>
      <c r="C39" s="88" t="s">
        <v>62</v>
      </c>
      <c r="D39" s="90"/>
      <c r="E39" s="84"/>
      <c r="F39" s="83"/>
      <c r="G39" s="83"/>
      <c r="H39" s="66"/>
      <c r="I39" s="66"/>
      <c r="P39" s="24"/>
    </row>
    <row r="40" spans="1:18" s="10" customFormat="1" x14ac:dyDescent="0.2">
      <c r="A40" s="83"/>
      <c r="B40" s="87"/>
      <c r="C40" s="88" t="s">
        <v>44</v>
      </c>
      <c r="D40" s="90"/>
      <c r="E40" s="84"/>
      <c r="F40" s="83"/>
      <c r="G40" s="83"/>
      <c r="H40" s="67"/>
      <c r="I40" s="67"/>
    </row>
    <row r="41" spans="1:18" s="10" customFormat="1" x14ac:dyDescent="0.2">
      <c r="C41" s="60"/>
      <c r="E41" s="60"/>
      <c r="H41" s="31"/>
      <c r="L41" s="31"/>
      <c r="M41" s="55"/>
      <c r="O41" s="55"/>
    </row>
    <row r="42" spans="1:18" s="10" customFormat="1" x14ac:dyDescent="0.2">
      <c r="C42" s="60"/>
      <c r="D42" s="57"/>
      <c r="E42" s="57"/>
      <c r="F42" s="57"/>
      <c r="H42" s="31"/>
      <c r="L42" s="31"/>
      <c r="M42" s="56"/>
      <c r="O42" s="11"/>
      <c r="P42" s="134"/>
      <c r="Q42" s="134"/>
      <c r="R42" s="134"/>
    </row>
    <row r="43" spans="1:18" s="10" customFormat="1" x14ac:dyDescent="0.2">
      <c r="C43" s="36"/>
      <c r="D43" s="135"/>
      <c r="E43" s="135"/>
      <c r="F43" s="135"/>
      <c r="G43" s="135"/>
      <c r="H43" s="31"/>
      <c r="L43" s="31"/>
      <c r="M43" s="56"/>
      <c r="N43" s="25"/>
      <c r="O43" s="11"/>
      <c r="P43" s="136"/>
      <c r="Q43" s="136"/>
      <c r="R43" s="136"/>
    </row>
    <row r="44" spans="1:18" s="10" customFormat="1" x14ac:dyDescent="0.2">
      <c r="C44" s="36"/>
      <c r="H44" s="31"/>
      <c r="L44" s="31"/>
      <c r="P44" s="136"/>
      <c r="Q44" s="136"/>
      <c r="R44" s="136"/>
    </row>
  </sheetData>
  <mergeCells count="20">
    <mergeCell ref="P42:R42"/>
    <mergeCell ref="D43:G43"/>
    <mergeCell ref="P43:R43"/>
    <mergeCell ref="P44:R44"/>
    <mergeCell ref="F25:G25"/>
    <mergeCell ref="C30:D30"/>
    <mergeCell ref="C31:D31"/>
    <mergeCell ref="C32:D32"/>
    <mergeCell ref="F34:H34"/>
    <mergeCell ref="F35:H35"/>
    <mergeCell ref="F36:H36"/>
    <mergeCell ref="A7:C7"/>
    <mergeCell ref="D7:I7"/>
    <mergeCell ref="A8:C8"/>
    <mergeCell ref="D8:I8"/>
    <mergeCell ref="A10:A11"/>
    <mergeCell ref="B10:C10"/>
    <mergeCell ref="D10:E10"/>
    <mergeCell ref="F10:G10"/>
    <mergeCell ref="H10:I10"/>
  </mergeCells>
  <pageMargins left="0.98425196850393704" right="0.59055118110236227" top="1.0236220472440944" bottom="0.78740157480314965" header="0.31496062992125984" footer="0.31496062992125984"/>
  <pageSetup paperSize="32767" scale="64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 SETEMBR 2019</vt:lpstr>
      <vt:lpstr>Cronograma</vt:lpstr>
      <vt:lpstr>Cronograma!Area_de_impressao</vt:lpstr>
      <vt:lpstr>'ORÇAMENTO SETEMBR 2019'!Area_de_impressao</vt:lpstr>
      <vt:lpstr>'ORÇAMENTO SETEMBR 2019'!Titulos_de_impressao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Genifer Cardoso Born</dc:creator>
  <cp:lastModifiedBy>ziotti</cp:lastModifiedBy>
  <cp:lastPrinted>2019-10-16T12:10:12Z</cp:lastPrinted>
  <dcterms:created xsi:type="dcterms:W3CDTF">2011-11-25T11:08:52Z</dcterms:created>
  <dcterms:modified xsi:type="dcterms:W3CDTF">2019-10-18T11:42:24Z</dcterms:modified>
</cp:coreProperties>
</file>